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flsv\総務課\H31年度ファイル\20庁舎管理共通\15 電力調達\03 H32調達\●R2調達プロポ\04 R2_1_9送付(実施要領案(最終版))\99 元データ\"/>
    </mc:Choice>
  </mc:AlternateContent>
  <xr:revisionPtr revIDLastSave="0" documentId="13_ncr:1_{325ED6A0-4103-4242-A01F-9B49676C14C0}" xr6:coauthVersionLast="36" xr6:coauthVersionMax="36" xr10:uidLastSave="{00000000-0000-0000-0000-000000000000}"/>
  <bookViews>
    <workbookView xWindow="0" yWindow="0" windowWidth="19200" windowHeight="12915" tabRatio="798" xr2:uid="{00000000-000D-0000-FFFF-FFFF00000000}"/>
  </bookViews>
  <sheets>
    <sheet name="別紙2-1（豊明市）" sheetId="10" r:id="rId1"/>
    <sheet name="別紙2-2（日進市）" sheetId="16" r:id="rId2"/>
    <sheet name="別紙2-3（みよし市）" sheetId="13" r:id="rId3"/>
    <sheet name="別紙2-4（東郷町）" sheetId="31" r:id="rId4"/>
    <sheet name="別紙2-5（尾三消防組合）" sheetId="24" r:id="rId5"/>
    <sheet name="別紙2-6（愛知中部水道企業団）" sheetId="25" r:id="rId6"/>
    <sheet name="中部電力単価表" sheetId="4" r:id="rId7"/>
    <sheet name="作成方法" sheetId="3" r:id="rId8"/>
  </sheets>
  <definedNames>
    <definedName name="_xlnm.Print_Area" localSheetId="7">作成方法!$A$1:$P$17</definedName>
    <definedName name="_xlnm.Print_Area" localSheetId="0">'別紙2-1（豊明市）'!$A$1:$S$105</definedName>
    <definedName name="_xlnm.Print_Area" localSheetId="1">'別紙2-2（日進市）'!$A$1:$S$114</definedName>
    <definedName name="_xlnm.Print_Area" localSheetId="2">'別紙2-3（みよし市）'!$A$1:$S$113</definedName>
    <definedName name="_xlnm.Print_Area" localSheetId="3">'別紙2-4（東郷町）'!$A$1:$S$61</definedName>
    <definedName name="_xlnm.Print_Area" localSheetId="4">'別紙2-5（尾三消防組合）'!$A$1:$S$32</definedName>
    <definedName name="_xlnm.Print_Area" localSheetId="5">'別紙2-6（愛知中部水道企業団）'!$A$1:$S$37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0" i="13" l="1"/>
  <c r="R8" i="13"/>
  <c r="Q59" i="31" l="1"/>
  <c r="R59" i="31" s="1"/>
  <c r="Q58" i="31"/>
  <c r="R58" i="31" s="1"/>
  <c r="Q57" i="31"/>
  <c r="R57" i="31" s="1"/>
  <c r="R56" i="31"/>
  <c r="Q6" i="31"/>
  <c r="R6" i="31" s="1"/>
  <c r="Q5" i="31"/>
  <c r="R5" i="31" s="1"/>
  <c r="R4" i="31"/>
  <c r="Q18" i="31"/>
  <c r="R18" i="31" s="1"/>
  <c r="Q17" i="31"/>
  <c r="R17" i="31" s="1"/>
  <c r="R16" i="31"/>
  <c r="Q14" i="31"/>
  <c r="R14" i="31" s="1"/>
  <c r="Q13" i="31"/>
  <c r="R13" i="31" s="1"/>
  <c r="R12" i="31"/>
  <c r="Q10" i="31"/>
  <c r="R10" i="31" s="1"/>
  <c r="Q9" i="31"/>
  <c r="R9" i="31" s="1"/>
  <c r="R8" i="31"/>
  <c r="Q30" i="31"/>
  <c r="R30" i="31" s="1"/>
  <c r="Q29" i="31"/>
  <c r="R29" i="31" s="1"/>
  <c r="R28" i="31"/>
  <c r="Q26" i="31"/>
  <c r="R26" i="31" s="1"/>
  <c r="Q25" i="31"/>
  <c r="R25" i="31" s="1"/>
  <c r="R24" i="31"/>
  <c r="Q22" i="31"/>
  <c r="R22" i="31" s="1"/>
  <c r="Q21" i="31"/>
  <c r="R21" i="31" s="1"/>
  <c r="R20" i="31"/>
  <c r="Q46" i="31"/>
  <c r="R46" i="31" s="1"/>
  <c r="Q45" i="31"/>
  <c r="R45" i="31" s="1"/>
  <c r="R44" i="31"/>
  <c r="Q54" i="31"/>
  <c r="R54" i="31" s="1"/>
  <c r="Q53" i="31"/>
  <c r="R53" i="31" s="1"/>
  <c r="R52" i="31"/>
  <c r="Q50" i="31"/>
  <c r="R50" i="31" s="1"/>
  <c r="Q49" i="31"/>
  <c r="R49" i="31" s="1"/>
  <c r="R48" i="31"/>
  <c r="Q42" i="31"/>
  <c r="R42" i="31" s="1"/>
  <c r="Q41" i="31"/>
  <c r="R41" i="31" s="1"/>
  <c r="R40" i="31"/>
  <c r="Q38" i="31"/>
  <c r="R38" i="31" s="1"/>
  <c r="Q37" i="31"/>
  <c r="R37" i="31" s="1"/>
  <c r="R36" i="31"/>
  <c r="Q34" i="31"/>
  <c r="R34" i="31" s="1"/>
  <c r="Q33" i="31"/>
  <c r="R33" i="31" s="1"/>
  <c r="R32" i="31"/>
  <c r="R51" i="31" l="1"/>
  <c r="R27" i="31"/>
  <c r="R31" i="31"/>
  <c r="R3" i="31"/>
  <c r="R47" i="31"/>
  <c r="R23" i="31"/>
  <c r="R15" i="31"/>
  <c r="R39" i="31"/>
  <c r="R19" i="31"/>
  <c r="R11" i="31"/>
  <c r="R35" i="31"/>
  <c r="R43" i="31"/>
  <c r="R7" i="31"/>
  <c r="R55" i="31"/>
  <c r="Q114" i="16"/>
  <c r="R114" i="16" s="1"/>
  <c r="Q113" i="16"/>
  <c r="R113" i="16" s="1"/>
  <c r="R112" i="16"/>
  <c r="Q110" i="16"/>
  <c r="R110" i="16" s="1"/>
  <c r="R107" i="16" s="1"/>
  <c r="R109" i="16"/>
  <c r="Q109" i="16"/>
  <c r="R108" i="16"/>
  <c r="R106" i="16"/>
  <c r="Q106" i="16"/>
  <c r="Q105" i="16"/>
  <c r="R105" i="16" s="1"/>
  <c r="R104" i="16"/>
  <c r="P102" i="16"/>
  <c r="O102" i="16"/>
  <c r="K102" i="16"/>
  <c r="J102" i="16"/>
  <c r="I102" i="16"/>
  <c r="H102" i="16"/>
  <c r="G102" i="16"/>
  <c r="F102" i="16"/>
  <c r="Q102" i="16" s="1"/>
  <c r="R102" i="16" s="1"/>
  <c r="E102" i="16"/>
  <c r="N101" i="16"/>
  <c r="M101" i="16"/>
  <c r="Q101" i="16" s="1"/>
  <c r="R101" i="16" s="1"/>
  <c r="R99" i="16" s="1"/>
  <c r="L101" i="16"/>
  <c r="R100" i="16"/>
  <c r="R98" i="16"/>
  <c r="Q98" i="16"/>
  <c r="Q97" i="16"/>
  <c r="R97" i="16" s="1"/>
  <c r="R96" i="16"/>
  <c r="R95" i="16" s="1"/>
  <c r="Q94" i="16"/>
  <c r="R94" i="16" s="1"/>
  <c r="R91" i="16" s="1"/>
  <c r="R93" i="16"/>
  <c r="Q93" i="16"/>
  <c r="R92" i="16"/>
  <c r="R90" i="16"/>
  <c r="Q90" i="16"/>
  <c r="Q89" i="16"/>
  <c r="R89" i="16" s="1"/>
  <c r="R88" i="16"/>
  <c r="R87" i="16" s="1"/>
  <c r="Q86" i="16"/>
  <c r="R86" i="16" s="1"/>
  <c r="R83" i="16" s="1"/>
  <c r="R85" i="16"/>
  <c r="Q85" i="16"/>
  <c r="R84" i="16"/>
  <c r="R82" i="16"/>
  <c r="Q82" i="16"/>
  <c r="Q81" i="16"/>
  <c r="R81" i="16" s="1"/>
  <c r="R80" i="16"/>
  <c r="R79" i="16" s="1"/>
  <c r="Q78" i="16"/>
  <c r="R78" i="16" s="1"/>
  <c r="R75" i="16" s="1"/>
  <c r="R77" i="16"/>
  <c r="Q77" i="16"/>
  <c r="R76" i="16"/>
  <c r="R74" i="16"/>
  <c r="Q74" i="16"/>
  <c r="Q73" i="16"/>
  <c r="R73" i="16" s="1"/>
  <c r="R72" i="16"/>
  <c r="R71" i="16" s="1"/>
  <c r="Q70" i="16"/>
  <c r="R70" i="16" s="1"/>
  <c r="R67" i="16" s="1"/>
  <c r="R69" i="16"/>
  <c r="Q69" i="16"/>
  <c r="R68" i="16"/>
  <c r="R66" i="16"/>
  <c r="Q66" i="16"/>
  <c r="Q65" i="16"/>
  <c r="R65" i="16" s="1"/>
  <c r="R64" i="16"/>
  <c r="R63" i="16" s="1"/>
  <c r="Q62" i="16"/>
  <c r="R62" i="16" s="1"/>
  <c r="R59" i="16" s="1"/>
  <c r="R61" i="16"/>
  <c r="Q61" i="16"/>
  <c r="R60" i="16"/>
  <c r="R58" i="16"/>
  <c r="Q58" i="16"/>
  <c r="Q57" i="16"/>
  <c r="R57" i="16" s="1"/>
  <c r="R56" i="16"/>
  <c r="R55" i="16" s="1"/>
  <c r="Q54" i="16"/>
  <c r="R54" i="16" s="1"/>
  <c r="R51" i="16" s="1"/>
  <c r="R53" i="16"/>
  <c r="Q53" i="16"/>
  <c r="R52" i="16"/>
  <c r="R50" i="16"/>
  <c r="Q50" i="16"/>
  <c r="Q49" i="16"/>
  <c r="R49" i="16" s="1"/>
  <c r="R48" i="16"/>
  <c r="R47" i="16" s="1"/>
  <c r="Q46" i="16"/>
  <c r="R46" i="16" s="1"/>
  <c r="R43" i="16" s="1"/>
  <c r="R45" i="16"/>
  <c r="Q45" i="16"/>
  <c r="R44" i="16"/>
  <c r="R42" i="16"/>
  <c r="Q42" i="16"/>
  <c r="Q41" i="16"/>
  <c r="R41" i="16" s="1"/>
  <c r="R40" i="16"/>
  <c r="R39" i="16" s="1"/>
  <c r="Q38" i="16"/>
  <c r="R38" i="16" s="1"/>
  <c r="R37" i="16"/>
  <c r="Q37" i="16"/>
  <c r="R36" i="16"/>
  <c r="R34" i="16"/>
  <c r="Q34" i="16"/>
  <c r="Q33" i="16"/>
  <c r="R33" i="16" s="1"/>
  <c r="R32" i="16"/>
  <c r="R31" i="16" s="1"/>
  <c r="Q30" i="16"/>
  <c r="R30" i="16" s="1"/>
  <c r="R27" i="16" s="1"/>
  <c r="R29" i="16"/>
  <c r="Q29" i="16"/>
  <c r="R28" i="16"/>
  <c r="R26" i="16"/>
  <c r="Q26" i="16"/>
  <c r="Q25" i="16"/>
  <c r="R25" i="16" s="1"/>
  <c r="R24" i="16"/>
  <c r="R23" i="16" s="1"/>
  <c r="Q22" i="16"/>
  <c r="R22" i="16" s="1"/>
  <c r="R19" i="16" s="1"/>
  <c r="R21" i="16"/>
  <c r="Q21" i="16"/>
  <c r="R20" i="16"/>
  <c r="R18" i="16"/>
  <c r="Q18" i="16"/>
  <c r="Q17" i="16"/>
  <c r="R17" i="16" s="1"/>
  <c r="R16" i="16"/>
  <c r="R15" i="16" s="1"/>
  <c r="Q14" i="16"/>
  <c r="R14" i="16" s="1"/>
  <c r="R11" i="16" s="1"/>
  <c r="R13" i="16"/>
  <c r="Q13" i="16"/>
  <c r="R12" i="16"/>
  <c r="R10" i="16"/>
  <c r="Q10" i="16"/>
  <c r="Q9" i="16"/>
  <c r="R9" i="16" s="1"/>
  <c r="R8" i="16"/>
  <c r="R7" i="16" s="1"/>
  <c r="Q6" i="16"/>
  <c r="R6" i="16" s="1"/>
  <c r="R3" i="16" s="1"/>
  <c r="R5" i="16"/>
  <c r="Q5" i="16"/>
  <c r="R4" i="16"/>
  <c r="R2" i="31" l="1"/>
  <c r="R35" i="16"/>
  <c r="R103" i="16"/>
  <c r="R111" i="16"/>
  <c r="R2" i="16"/>
  <c r="Q113" i="13" l="1"/>
  <c r="R113" i="13" s="1"/>
  <c r="Q112" i="13"/>
  <c r="R112" i="13" s="1"/>
  <c r="Q111" i="13"/>
  <c r="R111" i="13" s="1"/>
  <c r="R109" i="13" s="1"/>
  <c r="Q108" i="13"/>
  <c r="R108" i="13" s="1"/>
  <c r="Q107" i="13"/>
  <c r="R107" i="13" s="1"/>
  <c r="Q106" i="13"/>
  <c r="R106" i="13" s="1"/>
  <c r="R104" i="13" s="1"/>
  <c r="R105" i="13"/>
  <c r="Q103" i="13"/>
  <c r="R103" i="13" s="1"/>
  <c r="Q102" i="13"/>
  <c r="R102" i="13" s="1"/>
  <c r="Q101" i="13"/>
  <c r="R101" i="13" s="1"/>
  <c r="R99" i="13" s="1"/>
  <c r="R100" i="13"/>
  <c r="Q98" i="13"/>
  <c r="R98" i="13" s="1"/>
  <c r="Q97" i="13"/>
  <c r="R97" i="13" s="1"/>
  <c r="R96" i="13"/>
  <c r="R95" i="13" s="1"/>
  <c r="Q94" i="13"/>
  <c r="R94" i="13" s="1"/>
  <c r="R91" i="13" s="1"/>
  <c r="R93" i="13"/>
  <c r="Q93" i="13"/>
  <c r="R92" i="13"/>
  <c r="R90" i="13"/>
  <c r="Q90" i="13"/>
  <c r="Q89" i="13"/>
  <c r="R89" i="13" s="1"/>
  <c r="R88" i="13"/>
  <c r="Q86" i="13"/>
  <c r="R86" i="13" s="1"/>
  <c r="R83" i="13" s="1"/>
  <c r="R85" i="13"/>
  <c r="Q85" i="13"/>
  <c r="R84" i="13"/>
  <c r="Q82" i="13"/>
  <c r="R82" i="13" s="1"/>
  <c r="Q81" i="13"/>
  <c r="R81" i="13" s="1"/>
  <c r="R80" i="13"/>
  <c r="Q78" i="13"/>
  <c r="R78" i="13" s="1"/>
  <c r="R75" i="13" s="1"/>
  <c r="R77" i="13"/>
  <c r="Q77" i="13"/>
  <c r="R76" i="13"/>
  <c r="R74" i="13"/>
  <c r="Q74" i="13"/>
  <c r="Q73" i="13"/>
  <c r="R73" i="13" s="1"/>
  <c r="R72" i="13"/>
  <c r="Q70" i="13"/>
  <c r="R70" i="13" s="1"/>
  <c r="R67" i="13" s="1"/>
  <c r="R69" i="13"/>
  <c r="Q69" i="13"/>
  <c r="R68" i="13"/>
  <c r="R66" i="13"/>
  <c r="Q66" i="13"/>
  <c r="Q65" i="13"/>
  <c r="R65" i="13" s="1"/>
  <c r="R64" i="13"/>
  <c r="Q62" i="13"/>
  <c r="R62" i="13" s="1"/>
  <c r="R59" i="13" s="1"/>
  <c r="R61" i="13"/>
  <c r="Q61" i="13"/>
  <c r="R60" i="13"/>
  <c r="R58" i="13"/>
  <c r="Q58" i="13"/>
  <c r="Q57" i="13"/>
  <c r="R57" i="13" s="1"/>
  <c r="R56" i="13"/>
  <c r="Q54" i="13"/>
  <c r="R54" i="13" s="1"/>
  <c r="R51" i="13" s="1"/>
  <c r="R53" i="13"/>
  <c r="Q53" i="13"/>
  <c r="R52" i="13"/>
  <c r="R50" i="13"/>
  <c r="Q50" i="13"/>
  <c r="Q49" i="13"/>
  <c r="R49" i="13" s="1"/>
  <c r="R48" i="13"/>
  <c r="Q46" i="13"/>
  <c r="R46" i="13" s="1"/>
  <c r="R43" i="13" s="1"/>
  <c r="R45" i="13"/>
  <c r="Q45" i="13"/>
  <c r="R44" i="13"/>
  <c r="R42" i="13"/>
  <c r="Q42" i="13"/>
  <c r="Q41" i="13"/>
  <c r="R41" i="13" s="1"/>
  <c r="R40" i="13"/>
  <c r="R39" i="13" s="1"/>
  <c r="Q38" i="13"/>
  <c r="R38" i="13" s="1"/>
  <c r="R35" i="13" s="1"/>
  <c r="R37" i="13"/>
  <c r="Q37" i="13"/>
  <c r="R36" i="13"/>
  <c r="R34" i="13"/>
  <c r="Q34" i="13"/>
  <c r="Q33" i="13"/>
  <c r="R33" i="13" s="1"/>
  <c r="R32" i="13"/>
  <c r="R31" i="13" s="1"/>
  <c r="Q30" i="13"/>
  <c r="R30" i="13" s="1"/>
  <c r="R27" i="13" s="1"/>
  <c r="R29" i="13"/>
  <c r="Q29" i="13"/>
  <c r="R28" i="13"/>
  <c r="R26" i="13"/>
  <c r="Q26" i="13"/>
  <c r="Q25" i="13"/>
  <c r="R25" i="13" s="1"/>
  <c r="R24" i="13"/>
  <c r="R23" i="13" s="1"/>
  <c r="Q22" i="13"/>
  <c r="R22" i="13" s="1"/>
  <c r="Q21" i="13"/>
  <c r="R21" i="13" s="1"/>
  <c r="R20" i="13"/>
  <c r="Q18" i="13"/>
  <c r="R18" i="13" s="1"/>
  <c r="Q17" i="13"/>
  <c r="R17" i="13" s="1"/>
  <c r="R16" i="13"/>
  <c r="Q14" i="13"/>
  <c r="R14" i="13" s="1"/>
  <c r="R11" i="13" s="1"/>
  <c r="R13" i="13"/>
  <c r="Q13" i="13"/>
  <c r="R12" i="13"/>
  <c r="R10" i="13"/>
  <c r="Q10" i="13"/>
  <c r="Q9" i="13"/>
  <c r="R9" i="13" s="1"/>
  <c r="R7" i="13"/>
  <c r="Q6" i="13"/>
  <c r="R6" i="13" s="1"/>
  <c r="R3" i="13" s="1"/>
  <c r="R5" i="13"/>
  <c r="Q5" i="13"/>
  <c r="R4" i="13"/>
  <c r="R87" i="13" l="1"/>
  <c r="R79" i="13"/>
  <c r="R71" i="13"/>
  <c r="R47" i="13"/>
  <c r="R55" i="13"/>
  <c r="R63" i="13"/>
  <c r="R19" i="13"/>
  <c r="R15" i="13"/>
  <c r="Q32" i="24"/>
  <c r="R32" i="24" s="1"/>
  <c r="Q31" i="24"/>
  <c r="R31" i="24" s="1"/>
  <c r="Q30" i="24"/>
  <c r="R30" i="24" s="1"/>
  <c r="R28" i="24" s="1"/>
  <c r="R29" i="24"/>
  <c r="Q27" i="24"/>
  <c r="R27" i="24" s="1"/>
  <c r="Q26" i="24"/>
  <c r="R26" i="24" s="1"/>
  <c r="Q25" i="24"/>
  <c r="R25" i="24" s="1"/>
  <c r="R23" i="24" s="1"/>
  <c r="R24" i="24"/>
  <c r="Q22" i="24"/>
  <c r="R22" i="24" s="1"/>
  <c r="Q21" i="24"/>
  <c r="R21" i="24" s="1"/>
  <c r="Q20" i="24"/>
  <c r="R20" i="24" s="1"/>
  <c r="R18" i="24" s="1"/>
  <c r="R19" i="24"/>
  <c r="Q17" i="24"/>
  <c r="R17" i="24" s="1"/>
  <c r="Q16" i="24"/>
  <c r="R16" i="24" s="1"/>
  <c r="Q15" i="24"/>
  <c r="R15" i="24" s="1"/>
  <c r="R13" i="24" s="1"/>
  <c r="R14" i="24"/>
  <c r="Q12" i="24"/>
  <c r="R12" i="24" s="1"/>
  <c r="Q11" i="24"/>
  <c r="R11" i="24" s="1"/>
  <c r="Q10" i="24"/>
  <c r="R10" i="24" s="1"/>
  <c r="R8" i="24" s="1"/>
  <c r="R9" i="24"/>
  <c r="Q7" i="24"/>
  <c r="R7" i="24" s="1"/>
  <c r="Q6" i="24"/>
  <c r="R6" i="24" s="1"/>
  <c r="Q5" i="24"/>
  <c r="R5" i="24" s="1"/>
  <c r="R3" i="24" s="1"/>
  <c r="R2" i="24" s="1"/>
  <c r="R4" i="24"/>
  <c r="R2" i="13" l="1"/>
  <c r="R2" i="10"/>
  <c r="Q103" i="10"/>
  <c r="R103" i="10" s="1"/>
  <c r="Q102" i="10"/>
  <c r="R102" i="10" s="1"/>
  <c r="Q101" i="10"/>
  <c r="R101" i="10" s="1"/>
  <c r="R100" i="10"/>
  <c r="Q98" i="10"/>
  <c r="R98" i="10" s="1"/>
  <c r="Q97" i="10"/>
  <c r="R97" i="10" s="1"/>
  <c r="Q96" i="10"/>
  <c r="R96" i="10" s="1"/>
  <c r="R94" i="10" s="1"/>
  <c r="R95" i="10"/>
  <c r="Q93" i="10"/>
  <c r="R93" i="10" s="1"/>
  <c r="Q92" i="10"/>
  <c r="R92" i="10" s="1"/>
  <c r="Q91" i="10"/>
  <c r="R91" i="10" s="1"/>
  <c r="R89" i="10" s="1"/>
  <c r="R90" i="10"/>
  <c r="Q88" i="10"/>
  <c r="R88" i="10" s="1"/>
  <c r="Q87" i="10"/>
  <c r="R87" i="10" s="1"/>
  <c r="Q86" i="10"/>
  <c r="R86" i="10" s="1"/>
  <c r="R84" i="10" s="1"/>
  <c r="R85" i="10"/>
  <c r="Q83" i="10"/>
  <c r="R83" i="10" s="1"/>
  <c r="Q82" i="10"/>
  <c r="R82" i="10" s="1"/>
  <c r="Q81" i="10"/>
  <c r="R81" i="10" s="1"/>
  <c r="R79" i="10" s="1"/>
  <c r="R80" i="10"/>
  <c r="Q78" i="10"/>
  <c r="R78" i="10" s="1"/>
  <c r="Q77" i="10"/>
  <c r="R77" i="10" s="1"/>
  <c r="R75" i="10" s="1"/>
  <c r="R76" i="10"/>
  <c r="Q74" i="10"/>
  <c r="R74" i="10" s="1"/>
  <c r="Q73" i="10"/>
  <c r="R73" i="10" s="1"/>
  <c r="R72" i="10"/>
  <c r="Q70" i="10"/>
  <c r="R70" i="10" s="1"/>
  <c r="Q69" i="10"/>
  <c r="R69" i="10" s="1"/>
  <c r="R67" i="10" s="1"/>
  <c r="R68" i="10"/>
  <c r="Q66" i="10"/>
  <c r="R66" i="10" s="1"/>
  <c r="Q65" i="10"/>
  <c r="R65" i="10" s="1"/>
  <c r="R63" i="10" s="1"/>
  <c r="R64" i="10"/>
  <c r="Q62" i="10"/>
  <c r="R62" i="10" s="1"/>
  <c r="Q61" i="10"/>
  <c r="R61" i="10" s="1"/>
  <c r="R59" i="10" s="1"/>
  <c r="R60" i="10"/>
  <c r="Q58" i="10"/>
  <c r="R58" i="10" s="1"/>
  <c r="Q57" i="10"/>
  <c r="R57" i="10" s="1"/>
  <c r="R56" i="10"/>
  <c r="Q54" i="10"/>
  <c r="R54" i="10" s="1"/>
  <c r="Q53" i="10"/>
  <c r="R53" i="10" s="1"/>
  <c r="R51" i="10" s="1"/>
  <c r="R52" i="10"/>
  <c r="Q50" i="10"/>
  <c r="R50" i="10" s="1"/>
  <c r="Q49" i="10"/>
  <c r="R49" i="10" s="1"/>
  <c r="R47" i="10" s="1"/>
  <c r="R48" i="10"/>
  <c r="Q46" i="10"/>
  <c r="R46" i="10" s="1"/>
  <c r="Q45" i="10"/>
  <c r="R45" i="10" s="1"/>
  <c r="R43" i="10" s="1"/>
  <c r="R44" i="10"/>
  <c r="Q42" i="10"/>
  <c r="R42" i="10" s="1"/>
  <c r="Q41" i="10"/>
  <c r="R41" i="10" s="1"/>
  <c r="R40" i="10"/>
  <c r="Q38" i="10"/>
  <c r="R38" i="10" s="1"/>
  <c r="Q37" i="10"/>
  <c r="R37" i="10" s="1"/>
  <c r="R35" i="10" s="1"/>
  <c r="R36" i="10"/>
  <c r="Q34" i="10"/>
  <c r="R34" i="10" s="1"/>
  <c r="Q33" i="10"/>
  <c r="R33" i="10" s="1"/>
  <c r="R31" i="10" s="1"/>
  <c r="R32" i="10"/>
  <c r="Q30" i="10"/>
  <c r="R30" i="10" s="1"/>
  <c r="Q29" i="10"/>
  <c r="R29" i="10" s="1"/>
  <c r="R27" i="10" s="1"/>
  <c r="R28" i="10"/>
  <c r="Q26" i="10"/>
  <c r="R26" i="10" s="1"/>
  <c r="Q25" i="10"/>
  <c r="R25" i="10" s="1"/>
  <c r="R24" i="10"/>
  <c r="Q22" i="10"/>
  <c r="R22" i="10" s="1"/>
  <c r="Q21" i="10"/>
  <c r="R21" i="10" s="1"/>
  <c r="R19" i="10" s="1"/>
  <c r="R20" i="10"/>
  <c r="Q18" i="10"/>
  <c r="R18" i="10" s="1"/>
  <c r="Q17" i="10"/>
  <c r="R17" i="10" s="1"/>
  <c r="R15" i="10" s="1"/>
  <c r="R16" i="10"/>
  <c r="Q14" i="10"/>
  <c r="R14" i="10" s="1"/>
  <c r="Q13" i="10"/>
  <c r="R13" i="10" s="1"/>
  <c r="R11" i="10" s="1"/>
  <c r="R12" i="10"/>
  <c r="Q10" i="10"/>
  <c r="R10" i="10" s="1"/>
  <c r="Q9" i="10"/>
  <c r="R9" i="10" s="1"/>
  <c r="R8" i="10"/>
  <c r="Q6" i="10"/>
  <c r="R6" i="10" s="1"/>
  <c r="Q5" i="10"/>
  <c r="R5" i="10" s="1"/>
  <c r="R3" i="10" s="1"/>
  <c r="R4" i="10"/>
  <c r="R99" i="10" l="1"/>
  <c r="R7" i="10"/>
  <c r="R23" i="10"/>
  <c r="R39" i="10"/>
  <c r="R55" i="10"/>
  <c r="R71" i="10"/>
  <c r="Q35" i="25"/>
  <c r="R35" i="25" s="1"/>
  <c r="Q34" i="25"/>
  <c r="R34" i="25" s="1"/>
  <c r="Q33" i="25"/>
  <c r="R33" i="25" s="1"/>
  <c r="R32" i="25"/>
  <c r="Q30" i="25"/>
  <c r="R30" i="25" s="1"/>
  <c r="Q29" i="25"/>
  <c r="R29" i="25" s="1"/>
  <c r="Q28" i="25"/>
  <c r="R28" i="25" s="1"/>
  <c r="R27" i="25"/>
  <c r="Q25" i="25"/>
  <c r="R25" i="25" s="1"/>
  <c r="Q24" i="25"/>
  <c r="R24" i="25" s="1"/>
  <c r="Q23" i="25"/>
  <c r="R23" i="25" s="1"/>
  <c r="R22" i="25"/>
  <c r="Q20" i="25"/>
  <c r="R20" i="25" s="1"/>
  <c r="Q19" i="25"/>
  <c r="R19" i="25" s="1"/>
  <c r="Q18" i="25"/>
  <c r="R18" i="25" s="1"/>
  <c r="R17" i="25"/>
  <c r="Q15" i="25"/>
  <c r="R15" i="25" s="1"/>
  <c r="Q14" i="25"/>
  <c r="R14" i="25" s="1"/>
  <c r="Q13" i="25"/>
  <c r="R13" i="25" s="1"/>
  <c r="R12" i="25"/>
  <c r="R16" i="25" l="1"/>
  <c r="R21" i="25"/>
  <c r="R26" i="25"/>
  <c r="R31" i="25"/>
  <c r="R11" i="25"/>
  <c r="Q10" i="25" l="1"/>
  <c r="R10" i="25" s="1"/>
  <c r="Q9" i="25"/>
  <c r="R9" i="25" s="1"/>
  <c r="R8" i="25"/>
  <c r="Q6" i="25"/>
  <c r="R6" i="25" s="1"/>
  <c r="Q5" i="25"/>
  <c r="R5" i="25" s="1"/>
  <c r="R4" i="25"/>
  <c r="R7" i="25" l="1"/>
  <c r="R3" i="25"/>
  <c r="R2" i="25" s="1"/>
  <c r="P7" i="3" l="1"/>
  <c r="Q7" i="3" s="1"/>
  <c r="P6" i="3"/>
  <c r="Q6" i="3" s="1"/>
  <c r="Q5" i="3"/>
  <c r="Q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</authors>
  <commentList>
    <comment ref="B99" authorId="0" shapeId="0" xr:uid="{2BEAAB8A-703B-4719-8712-56AEA9D6FBBC}">
      <text>
        <r>
          <rPr>
            <sz val="9"/>
            <color indexed="81"/>
            <rFont val="ＭＳ Ｐゴシック"/>
            <family val="3"/>
            <charset val="128"/>
          </rPr>
          <t xml:space="preserve">R2.5までは中電で契約
R2.6～共同調達に加入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A4" authorId="0" shapeId="0" xr:uid="{00000000-0006-0000-1800-000001000000}">
      <text>
        <r>
          <rPr>
            <b/>
            <sz val="9"/>
            <color indexed="81"/>
            <rFont val="MS P ゴシック"/>
            <family val="3"/>
            <charset val="128"/>
          </rPr>
          <t>対象建物名を記入</t>
        </r>
      </text>
    </comment>
    <comment ref="C4" authorId="0" shapeId="0" xr:uid="{00000000-0006-0000-1800-000002000000}">
      <text>
        <r>
          <rPr>
            <b/>
            <sz val="9"/>
            <color indexed="81"/>
            <rFont val="MS P ゴシック"/>
            <family val="3"/>
            <charset val="128"/>
          </rPr>
          <t>Ｈ30.8～R1.7までの各月の契約電力及び使用電力量を入力してください。</t>
        </r>
      </text>
    </comment>
    <comment ref="B5" authorId="0" shapeId="0" xr:uid="{00000000-0006-0000-1800-000003000000}">
      <text>
        <r>
          <rPr>
            <b/>
            <sz val="9"/>
            <color indexed="81"/>
            <rFont val="MS P ゴシック"/>
            <family val="3"/>
            <charset val="128"/>
          </rPr>
          <t>中部電力時の契約プランを入力</t>
        </r>
      </text>
    </comment>
  </commentList>
</comments>
</file>

<file path=xl/sharedStrings.xml><?xml version="1.0" encoding="utf-8"?>
<sst xmlns="http://schemas.openxmlformats.org/spreadsheetml/2006/main" count="3753" uniqueCount="221">
  <si>
    <t>項目</t>
    <rPh sb="0" eb="2">
      <t>コウモク</t>
    </rPh>
    <phoneticPr fontId="1"/>
  </si>
  <si>
    <t>契約プラン</t>
    <rPh sb="0" eb="2">
      <t>ケイヤク</t>
    </rPh>
    <phoneticPr fontId="1"/>
  </si>
  <si>
    <t>契約電力（ｋｗ）</t>
    <rPh sb="0" eb="2">
      <t>ケイヤク</t>
    </rPh>
    <rPh sb="2" eb="4">
      <t>デンリョク</t>
    </rPh>
    <phoneticPr fontId="1"/>
  </si>
  <si>
    <t>使用電力量　その他季（ｋｗｈ）</t>
    <rPh sb="0" eb="2">
      <t>シヨウ</t>
    </rPh>
    <rPh sb="2" eb="4">
      <t>デンリョク</t>
    </rPh>
    <rPh sb="4" eb="5">
      <t>リョウ</t>
    </rPh>
    <rPh sb="8" eb="9">
      <t>タ</t>
    </rPh>
    <rPh sb="9" eb="10">
      <t>キ</t>
    </rPh>
    <phoneticPr fontId="1"/>
  </si>
  <si>
    <t>使用電力量　夏季（ｋｗｈ）</t>
    <rPh sb="0" eb="2">
      <t>シヨウ</t>
    </rPh>
    <rPh sb="2" eb="4">
      <t>デンリョク</t>
    </rPh>
    <rPh sb="4" eb="5">
      <t>リョウ</t>
    </rPh>
    <rPh sb="6" eb="7">
      <t>ナツ</t>
    </rPh>
    <rPh sb="7" eb="8">
      <t>キ</t>
    </rPh>
    <phoneticPr fontId="1"/>
  </si>
  <si>
    <t>合　計</t>
    <rPh sb="0" eb="1">
      <t>ゴウ</t>
    </rPh>
    <rPh sb="2" eb="3">
      <t>ケイ</t>
    </rPh>
    <phoneticPr fontId="1"/>
  </si>
  <si>
    <t>中部電力想定</t>
    <rPh sb="0" eb="2">
      <t>チュウブ</t>
    </rPh>
    <rPh sb="2" eb="4">
      <t>デンリョク</t>
    </rPh>
    <rPh sb="4" eb="6">
      <t>ソウテイ</t>
    </rPh>
    <phoneticPr fontId="1"/>
  </si>
  <si>
    <t>料金単価</t>
    <rPh sb="0" eb="2">
      <t>リョウキン</t>
    </rPh>
    <rPh sb="2" eb="4">
      <t>タンカ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</si>
  <si>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</si>
  <si>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</si>
  <si>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平成30年7月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</si>
  <si>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</si>
  <si>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</si>
  <si>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平成30年10月</t>
    <rPh sb="0" eb="2">
      <t>ヘイセイ</t>
    </rPh>
    <rPh sb="4" eb="5">
      <t>ネン</t>
    </rPh>
    <rPh sb="7" eb="8">
      <t>ガツ</t>
    </rPh>
    <phoneticPr fontId="1"/>
  </si>
  <si>
    <t>平成30年11月</t>
    <rPh sb="0" eb="2">
      <t>ヘイセイ</t>
    </rPh>
    <rPh sb="4" eb="5">
      <t>ネン</t>
    </rPh>
    <rPh sb="7" eb="8">
      <t>ガツ</t>
    </rPh>
    <phoneticPr fontId="1"/>
  </si>
  <si>
    <t>平成30年12月</t>
    <rPh sb="0" eb="2">
      <t>ヘイセイ</t>
    </rPh>
    <rPh sb="4" eb="5">
      <t>ネン</t>
    </rPh>
    <rPh sb="7" eb="8">
      <t>ガツ</t>
    </rPh>
    <phoneticPr fontId="1"/>
  </si>
  <si>
    <t>平成31年1月</t>
    <rPh sb="0" eb="2">
      <t>ヘイセイ</t>
    </rPh>
    <rPh sb="4" eb="5">
      <t>ネン</t>
    </rPh>
    <rPh sb="6" eb="7">
      <t>ガツ</t>
    </rPh>
    <phoneticPr fontId="1"/>
  </si>
  <si>
    <t>平成31年2月</t>
    <rPh sb="0" eb="2">
      <t>ヘイセイ</t>
    </rPh>
    <rPh sb="4" eb="5">
      <t>ネン</t>
    </rPh>
    <rPh sb="6" eb="7">
      <t>ガツ</t>
    </rPh>
    <phoneticPr fontId="1"/>
  </si>
  <si>
    <t>平成31年3月</t>
    <rPh sb="0" eb="2">
      <t>ヘイセイ</t>
    </rPh>
    <rPh sb="4" eb="5">
      <t>ネン</t>
    </rPh>
    <rPh sb="6" eb="7">
      <t>ガツ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</si>
  <si>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</si>
  <si>
    <t>東郷町役場庁舎</t>
    <rPh sb="0" eb="3">
      <t>トウゴウチョウ</t>
    </rPh>
    <rPh sb="3" eb="5">
      <t>ヤクバ</t>
    </rPh>
    <rPh sb="5" eb="7">
      <t>チョウシャ</t>
    </rPh>
    <phoneticPr fontId="1"/>
  </si>
  <si>
    <t>ＦＲプランＡ</t>
    <phoneticPr fontId="1"/>
  </si>
  <si>
    <t>使用電力量　昼間時間（ｋｗｈ）</t>
    <rPh sb="0" eb="2">
      <t>シヨウ</t>
    </rPh>
    <rPh sb="2" eb="4">
      <t>デンリョク</t>
    </rPh>
    <rPh sb="4" eb="5">
      <t>リョウ</t>
    </rPh>
    <rPh sb="6" eb="8">
      <t>ヒルマ</t>
    </rPh>
    <rPh sb="8" eb="10">
      <t>ジカン</t>
    </rPh>
    <phoneticPr fontId="1"/>
  </si>
  <si>
    <t>使用電力量　重負荷時間（ｋｗｈ）</t>
    <rPh sb="0" eb="2">
      <t>シヨウ</t>
    </rPh>
    <rPh sb="2" eb="4">
      <t>デンリョク</t>
    </rPh>
    <rPh sb="4" eb="5">
      <t>リョウ</t>
    </rPh>
    <rPh sb="6" eb="7">
      <t>ジュウ</t>
    </rPh>
    <rPh sb="7" eb="9">
      <t>フカ</t>
    </rPh>
    <rPh sb="9" eb="11">
      <t>ジカン</t>
    </rPh>
    <phoneticPr fontId="1"/>
  </si>
  <si>
    <t>基本料金</t>
    <rPh sb="0" eb="2">
      <t>キホン</t>
    </rPh>
    <rPh sb="2" eb="4">
      <t>リョウキン</t>
    </rPh>
    <phoneticPr fontId="1"/>
  </si>
  <si>
    <t>夏季</t>
    <rPh sb="0" eb="2">
      <t>カキ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</si>
  <si>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</si>
  <si>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プラン</t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</si>
  <si>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</si>
  <si>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</si>
  <si>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1月1kWにつき</t>
    <rPh sb="1" eb="2">
      <t>ツキ</t>
    </rPh>
    <phoneticPr fontId="1"/>
  </si>
  <si>
    <t>1kWｈにつき</t>
    <phoneticPr fontId="1"/>
  </si>
  <si>
    <t>単価（税込）</t>
    <rPh sb="0" eb="2">
      <t>タンカ</t>
    </rPh>
    <rPh sb="3" eb="5">
      <t>ゼイコミ</t>
    </rPh>
    <phoneticPr fontId="1"/>
  </si>
  <si>
    <t>ＦＲプランＢ</t>
    <phoneticPr fontId="1"/>
  </si>
  <si>
    <t>ＦＲプランＣ</t>
    <phoneticPr fontId="1"/>
  </si>
  <si>
    <t>ＷＥプランＡ</t>
    <phoneticPr fontId="1"/>
  </si>
  <si>
    <t>平日（夏季）</t>
    <rPh sb="0" eb="2">
      <t>ヘイジツ</t>
    </rPh>
    <rPh sb="3" eb="5">
      <t>カキ</t>
    </rPh>
    <phoneticPr fontId="1"/>
  </si>
  <si>
    <t>その他季</t>
    <rPh sb="2" eb="3">
      <t>タ</t>
    </rPh>
    <rPh sb="3" eb="4">
      <t>キ</t>
    </rPh>
    <phoneticPr fontId="1"/>
  </si>
  <si>
    <t>平日（その他季）</t>
    <rPh sb="0" eb="2">
      <t>ヘイジツ</t>
    </rPh>
    <rPh sb="5" eb="6">
      <t>タ</t>
    </rPh>
    <rPh sb="6" eb="7">
      <t>キ</t>
    </rPh>
    <phoneticPr fontId="1"/>
  </si>
  <si>
    <t>ＷＥプランＢ</t>
    <phoneticPr fontId="1"/>
  </si>
  <si>
    <t>ＷＥプランＣ</t>
    <phoneticPr fontId="1"/>
  </si>
  <si>
    <t>ＴＯＵ</t>
    <phoneticPr fontId="1"/>
  </si>
  <si>
    <t>ＴＯＵ２</t>
    <phoneticPr fontId="1"/>
  </si>
  <si>
    <t>重負荷時間</t>
    <rPh sb="0" eb="1">
      <t>ジュウ</t>
    </rPh>
    <rPh sb="1" eb="3">
      <t>フカ</t>
    </rPh>
    <rPh sb="3" eb="5">
      <t>ジカン</t>
    </rPh>
    <phoneticPr fontId="1"/>
  </si>
  <si>
    <t>昼間時間</t>
    <rPh sb="0" eb="2">
      <t>ヒルマ</t>
    </rPh>
    <rPh sb="2" eb="4">
      <t>ジカン</t>
    </rPh>
    <phoneticPr fontId="1"/>
  </si>
  <si>
    <t>夜間時間</t>
    <rPh sb="0" eb="2">
      <t>ヤカン</t>
    </rPh>
    <rPh sb="2" eb="4">
      <t>ジカン</t>
    </rPh>
    <phoneticPr fontId="1"/>
  </si>
  <si>
    <t>第１種プランＡ</t>
    <rPh sb="0" eb="1">
      <t>ダイ</t>
    </rPh>
    <rPh sb="2" eb="3">
      <t>シュ</t>
    </rPh>
    <phoneticPr fontId="1"/>
  </si>
  <si>
    <t>第１種プランＢ</t>
    <rPh sb="0" eb="1">
      <t>ダイ</t>
    </rPh>
    <rPh sb="2" eb="3">
      <t>シュ</t>
    </rPh>
    <phoneticPr fontId="1"/>
  </si>
  <si>
    <t>第２種プランＡ</t>
    <rPh sb="0" eb="1">
      <t>ダイ</t>
    </rPh>
    <rPh sb="2" eb="3">
      <t>シュ</t>
    </rPh>
    <phoneticPr fontId="1"/>
  </si>
  <si>
    <t>第２種プランＢ</t>
    <rPh sb="0" eb="1">
      <t>ダイ</t>
    </rPh>
    <rPh sb="2" eb="3">
      <t>シュ</t>
    </rPh>
    <phoneticPr fontId="1"/>
  </si>
  <si>
    <t>高圧業務用電力ＦＲ（季節別）</t>
    <rPh sb="0" eb="2">
      <t>コウアツ</t>
    </rPh>
    <rPh sb="2" eb="5">
      <t>ギョウムヨウ</t>
    </rPh>
    <rPh sb="5" eb="7">
      <t>デンリョク</t>
    </rPh>
    <rPh sb="10" eb="12">
      <t>キセツ</t>
    </rPh>
    <rPh sb="12" eb="13">
      <t>ベツ</t>
    </rPh>
    <phoneticPr fontId="1"/>
  </si>
  <si>
    <t>高圧業務用電力ＷＥ（休日平日別）</t>
    <rPh sb="0" eb="2">
      <t>コウアツ</t>
    </rPh>
    <rPh sb="2" eb="5">
      <t>ギョウムヨウ</t>
    </rPh>
    <rPh sb="5" eb="7">
      <t>デンリョク</t>
    </rPh>
    <rPh sb="10" eb="12">
      <t>キュウジツ</t>
    </rPh>
    <rPh sb="12" eb="14">
      <t>ヘイジツ</t>
    </rPh>
    <rPh sb="14" eb="15">
      <t>ベツ</t>
    </rPh>
    <phoneticPr fontId="1"/>
  </si>
  <si>
    <t>高圧業務用電力ＴＯＵ（季時別）</t>
    <rPh sb="0" eb="2">
      <t>コウアツ</t>
    </rPh>
    <rPh sb="2" eb="5">
      <t>ギョウムヨウ</t>
    </rPh>
    <rPh sb="5" eb="7">
      <t>デンリョク</t>
    </rPh>
    <rPh sb="11" eb="14">
      <t>キジベツ</t>
    </rPh>
    <rPh sb="13" eb="14">
      <t>ベツ</t>
    </rPh>
    <phoneticPr fontId="1"/>
  </si>
  <si>
    <t>高圧電力第１種（季時別）</t>
    <rPh sb="0" eb="2">
      <t>コウアツ</t>
    </rPh>
    <rPh sb="2" eb="4">
      <t>デンリョク</t>
    </rPh>
    <rPh sb="4" eb="5">
      <t>ダイ</t>
    </rPh>
    <rPh sb="6" eb="7">
      <t>シュ</t>
    </rPh>
    <phoneticPr fontId="1"/>
  </si>
  <si>
    <t>高圧電力第２種（季節別）</t>
    <rPh sb="8" eb="10">
      <t>キセツ</t>
    </rPh>
    <rPh sb="10" eb="11">
      <t>ベツ</t>
    </rPh>
    <phoneticPr fontId="1"/>
  </si>
  <si>
    <t>１年を夏季とその他季に分け、季節別に電力料金を設定</t>
    <rPh sb="1" eb="2">
      <t>ネン</t>
    </rPh>
    <rPh sb="3" eb="5">
      <t>カキ</t>
    </rPh>
    <rPh sb="8" eb="9">
      <t>タ</t>
    </rPh>
    <rPh sb="9" eb="10">
      <t>キ</t>
    </rPh>
    <rPh sb="11" eb="12">
      <t>ワ</t>
    </rPh>
    <rPh sb="14" eb="16">
      <t>キセツ</t>
    </rPh>
    <rPh sb="16" eb="17">
      <t>ベツ</t>
    </rPh>
    <rPh sb="18" eb="20">
      <t>デンリョク</t>
    </rPh>
    <rPh sb="20" eb="22">
      <t>リョウキン</t>
    </rPh>
    <rPh sb="23" eb="25">
      <t>セッテイ</t>
    </rPh>
    <phoneticPr fontId="1"/>
  </si>
  <si>
    <t>季節別、時間帯別に電力料金を設定</t>
    <rPh sb="14" eb="16">
      <t>セッテイ</t>
    </rPh>
    <phoneticPr fontId="1"/>
  </si>
  <si>
    <t>休日平日別に電気料金を設定</t>
    <rPh sb="0" eb="2">
      <t>キュウジツ</t>
    </rPh>
    <rPh sb="2" eb="4">
      <t>ヘイジツ</t>
    </rPh>
    <rPh sb="4" eb="5">
      <t>ベツ</t>
    </rPh>
    <rPh sb="6" eb="8">
      <t>デンキ</t>
    </rPh>
    <rPh sb="8" eb="10">
      <t>リョウキン</t>
    </rPh>
    <rPh sb="11" eb="13">
      <t>セッテイ</t>
    </rPh>
    <phoneticPr fontId="1"/>
  </si>
  <si>
    <t>季節別、時間帯別に電力料金を設定</t>
    <rPh sb="0" eb="2">
      <t>キセツ</t>
    </rPh>
    <rPh sb="2" eb="3">
      <t>ベツ</t>
    </rPh>
    <rPh sb="4" eb="7">
      <t>ジカンタイ</t>
    </rPh>
    <rPh sb="7" eb="8">
      <t>ベツ</t>
    </rPh>
    <rPh sb="9" eb="11">
      <t>デンリョク</t>
    </rPh>
    <rPh sb="11" eb="13">
      <t>リョウキン</t>
    </rPh>
    <rPh sb="14" eb="16">
      <t>セッテイ</t>
    </rPh>
    <phoneticPr fontId="1"/>
  </si>
  <si>
    <t>第２種プランＬ</t>
    <rPh sb="0" eb="1">
      <t>ダイ</t>
    </rPh>
    <rPh sb="2" eb="3">
      <t>シュ</t>
    </rPh>
    <phoneticPr fontId="1"/>
  </si>
  <si>
    <t>第２種プランＨ</t>
    <rPh sb="0" eb="1">
      <t>ダイ</t>
    </rPh>
    <rPh sb="2" eb="3">
      <t>シュ</t>
    </rPh>
    <phoneticPr fontId="1"/>
  </si>
  <si>
    <t>第１種プランＬ</t>
    <rPh sb="0" eb="1">
      <t>ダイ</t>
    </rPh>
    <rPh sb="2" eb="3">
      <t>シュ</t>
    </rPh>
    <phoneticPr fontId="1"/>
  </si>
  <si>
    <t>第１種プランＨ</t>
    <rPh sb="0" eb="1">
      <t>ダイ</t>
    </rPh>
    <rPh sb="2" eb="3">
      <t>シュ</t>
    </rPh>
    <phoneticPr fontId="1"/>
  </si>
  <si>
    <t>使用電力量　平日夏季（ｋｗｈ）</t>
    <rPh sb="0" eb="2">
      <t>シヨウ</t>
    </rPh>
    <rPh sb="2" eb="4">
      <t>デンリョク</t>
    </rPh>
    <rPh sb="4" eb="5">
      <t>リョウ</t>
    </rPh>
    <rPh sb="6" eb="8">
      <t>ヘイジツ</t>
    </rPh>
    <rPh sb="8" eb="9">
      <t>ナツ</t>
    </rPh>
    <rPh sb="9" eb="10">
      <t>キ</t>
    </rPh>
    <phoneticPr fontId="1"/>
  </si>
  <si>
    <t>使用電力量　平日その他季（ｋｗｈ）</t>
    <rPh sb="0" eb="2">
      <t>シヨウ</t>
    </rPh>
    <rPh sb="2" eb="4">
      <t>デンリョク</t>
    </rPh>
    <rPh sb="4" eb="5">
      <t>リョウ</t>
    </rPh>
    <rPh sb="6" eb="8">
      <t>ヘイジツ</t>
    </rPh>
    <rPh sb="10" eb="11">
      <t>タ</t>
    </rPh>
    <rPh sb="11" eb="12">
      <t>キ</t>
    </rPh>
    <phoneticPr fontId="1"/>
  </si>
  <si>
    <t>使用電力量　休日（ｋｗｈ）</t>
    <rPh sb="6" eb="8">
      <t>キュウジツ</t>
    </rPh>
    <phoneticPr fontId="1"/>
  </si>
  <si>
    <t>使用電力量　夜間時間（ｋｗｈ）</t>
    <rPh sb="6" eb="8">
      <t>ヤカン</t>
    </rPh>
    <rPh sb="8" eb="10">
      <t>ジカン</t>
    </rPh>
    <phoneticPr fontId="1"/>
  </si>
  <si>
    <t>プラン別にシートを分けてあります。</t>
    <rPh sb="3" eb="4">
      <t>ベツ</t>
    </rPh>
    <rPh sb="9" eb="10">
      <t>ワ</t>
    </rPh>
    <phoneticPr fontId="1"/>
  </si>
  <si>
    <t>季節別プラン</t>
    <rPh sb="0" eb="2">
      <t>キセツ</t>
    </rPh>
    <rPh sb="2" eb="3">
      <t>ベツ</t>
    </rPh>
    <phoneticPr fontId="1"/>
  </si>
  <si>
    <t>・・・</t>
    <phoneticPr fontId="1"/>
  </si>
  <si>
    <t>休日</t>
    <rPh sb="0" eb="2">
      <t>キュウジツ</t>
    </rPh>
    <phoneticPr fontId="1"/>
  </si>
  <si>
    <t>１年を夏季とその他季に分け、季節別に電力料金を設定しているもの（ＦＲプラン、第２種等）</t>
    <rPh sb="1" eb="2">
      <t>ネン</t>
    </rPh>
    <rPh sb="3" eb="5">
      <t>カキ</t>
    </rPh>
    <rPh sb="8" eb="9">
      <t>タ</t>
    </rPh>
    <rPh sb="9" eb="10">
      <t>キ</t>
    </rPh>
    <rPh sb="11" eb="12">
      <t>ワ</t>
    </rPh>
    <rPh sb="14" eb="16">
      <t>キセツ</t>
    </rPh>
    <rPh sb="16" eb="17">
      <t>ベツ</t>
    </rPh>
    <rPh sb="18" eb="20">
      <t>デンリョク</t>
    </rPh>
    <rPh sb="20" eb="22">
      <t>リョウキン</t>
    </rPh>
    <rPh sb="23" eb="25">
      <t>セッテイ</t>
    </rPh>
    <rPh sb="38" eb="39">
      <t>ダイ</t>
    </rPh>
    <rPh sb="40" eb="41">
      <t>シュ</t>
    </rPh>
    <rPh sb="41" eb="42">
      <t>ナド</t>
    </rPh>
    <phoneticPr fontId="1"/>
  </si>
  <si>
    <t>平日休日別プラン</t>
    <rPh sb="0" eb="2">
      <t>ヘイジツ</t>
    </rPh>
    <rPh sb="2" eb="4">
      <t>キュウジツ</t>
    </rPh>
    <rPh sb="4" eb="5">
      <t>ベツ</t>
    </rPh>
    <phoneticPr fontId="1"/>
  </si>
  <si>
    <t>・・・</t>
    <phoneticPr fontId="1"/>
  </si>
  <si>
    <t>休日平日別に電気料金を設定しているもの（ＷＥプラン等）</t>
    <rPh sb="25" eb="26">
      <t>ナド</t>
    </rPh>
    <phoneticPr fontId="1"/>
  </si>
  <si>
    <t>季時別プラン</t>
    <rPh sb="0" eb="1">
      <t>キ</t>
    </rPh>
    <rPh sb="1" eb="2">
      <t>ジ</t>
    </rPh>
    <rPh sb="2" eb="3">
      <t>ベツ</t>
    </rPh>
    <phoneticPr fontId="1"/>
  </si>
  <si>
    <t>季節別、時間帯別に電力料金を設定しているもの（ＴＯＵ、第１種等）</t>
    <rPh sb="27" eb="28">
      <t>ダイ</t>
    </rPh>
    <rPh sb="29" eb="30">
      <t>シュ</t>
    </rPh>
    <rPh sb="30" eb="31">
      <t>ナド</t>
    </rPh>
    <phoneticPr fontId="1"/>
  </si>
  <si>
    <t>平成31年5月</t>
    <rPh sb="0" eb="2">
      <t>ヘイセイ</t>
    </rPh>
    <rPh sb="4" eb="5">
      <t>ネン</t>
    </rPh>
    <rPh sb="6" eb="7">
      <t>ガツ</t>
    </rPh>
    <phoneticPr fontId="1"/>
  </si>
  <si>
    <t>令和元年6月</t>
    <rPh sb="0" eb="2">
      <t>レイワ</t>
    </rPh>
    <rPh sb="2" eb="4">
      <t>ガンネン</t>
    </rPh>
    <rPh sb="5" eb="6">
      <t>ガツ</t>
    </rPh>
    <phoneticPr fontId="1"/>
  </si>
  <si>
    <t>令和元年7月</t>
    <rPh sb="0" eb="4">
      <t>レイワガンネン</t>
    </rPh>
    <rPh sb="5" eb="6">
      <t>ガツ</t>
    </rPh>
    <phoneticPr fontId="1"/>
  </si>
  <si>
    <t>―</t>
    <phoneticPr fontId="1"/>
  </si>
  <si>
    <t>豊明市役所本庁舎</t>
    <rPh sb="0" eb="5">
      <t>トヨアケシヤクショ</t>
    </rPh>
    <rPh sb="5" eb="6">
      <t>ホン</t>
    </rPh>
    <rPh sb="6" eb="8">
      <t>チョウシャ</t>
    </rPh>
    <phoneticPr fontId="1"/>
  </si>
  <si>
    <t>FRプランA</t>
  </si>
  <si>
    <t>豊明市役所分庁舎</t>
    <rPh sb="0" eb="5">
      <t>トヨアケシヤクショ</t>
    </rPh>
    <rPh sb="5" eb="6">
      <t>ブン</t>
    </rPh>
    <rPh sb="6" eb="8">
      <t>チョウシャ</t>
    </rPh>
    <phoneticPr fontId="1"/>
  </si>
  <si>
    <t>豊明市立豊明小学校</t>
    <rPh sb="0" eb="2">
      <t>トヨアケ</t>
    </rPh>
    <rPh sb="2" eb="4">
      <t>イチリツ</t>
    </rPh>
    <rPh sb="4" eb="6">
      <t>トヨアケ</t>
    </rPh>
    <rPh sb="6" eb="9">
      <t>ショウガッコウ</t>
    </rPh>
    <phoneticPr fontId="1"/>
  </si>
  <si>
    <t>豊明市立栄小学校</t>
    <rPh sb="0" eb="2">
      <t>トヨアケ</t>
    </rPh>
    <rPh sb="2" eb="4">
      <t>イチリツ</t>
    </rPh>
    <rPh sb="4" eb="5">
      <t>サカエ</t>
    </rPh>
    <rPh sb="5" eb="8">
      <t>ショウガッコウ</t>
    </rPh>
    <rPh sb="6" eb="8">
      <t>ガッコウ</t>
    </rPh>
    <phoneticPr fontId="1"/>
  </si>
  <si>
    <t>豊明市立中央小学校</t>
    <rPh sb="4" eb="6">
      <t>チュウオウ</t>
    </rPh>
    <rPh sb="6" eb="9">
      <t>ショウガッコウ</t>
    </rPh>
    <phoneticPr fontId="1"/>
  </si>
  <si>
    <t>豊明市立沓掛小学校</t>
    <rPh sb="4" eb="6">
      <t>クツカケ</t>
    </rPh>
    <rPh sb="6" eb="9">
      <t>ショウガッコウ</t>
    </rPh>
    <phoneticPr fontId="1"/>
  </si>
  <si>
    <t>豊明市立双峰小学校</t>
    <rPh sb="4" eb="5">
      <t>ソウ</t>
    </rPh>
    <rPh sb="5" eb="6">
      <t>ミネ</t>
    </rPh>
    <rPh sb="6" eb="9">
      <t>ショウガッコウ</t>
    </rPh>
    <phoneticPr fontId="1"/>
  </si>
  <si>
    <t>豊明市立大宮小学校</t>
    <rPh sb="4" eb="6">
      <t>オオミヤ</t>
    </rPh>
    <rPh sb="6" eb="9">
      <t>ショウガッコウ</t>
    </rPh>
    <phoneticPr fontId="1"/>
  </si>
  <si>
    <t>豊明市立唐竹小学校</t>
    <rPh sb="4" eb="6">
      <t>カラタケ</t>
    </rPh>
    <rPh sb="6" eb="7">
      <t>ショウ</t>
    </rPh>
    <rPh sb="7" eb="9">
      <t>ガッコウ</t>
    </rPh>
    <phoneticPr fontId="1"/>
  </si>
  <si>
    <t>豊明市立三崎小学校</t>
    <rPh sb="4" eb="6">
      <t>ミサキ</t>
    </rPh>
    <rPh sb="6" eb="9">
      <t>ショウガッコウ</t>
    </rPh>
    <phoneticPr fontId="1"/>
  </si>
  <si>
    <t>豊明市立舘小学校</t>
    <rPh sb="4" eb="5">
      <t>タチ</t>
    </rPh>
    <rPh sb="5" eb="8">
      <t>ショウガッコウ</t>
    </rPh>
    <phoneticPr fontId="1"/>
  </si>
  <si>
    <t>豊明市立豊明中学校</t>
    <rPh sb="4" eb="6">
      <t>トヨアケ</t>
    </rPh>
    <rPh sb="6" eb="9">
      <t>チュウガッコウ</t>
    </rPh>
    <phoneticPr fontId="1"/>
  </si>
  <si>
    <t>豊明市立栄中学校</t>
    <rPh sb="4" eb="5">
      <t>サカエ</t>
    </rPh>
    <rPh sb="5" eb="8">
      <t>チュウガッコウ</t>
    </rPh>
    <phoneticPr fontId="1"/>
  </si>
  <si>
    <t>豊明市立沓掛中学校</t>
    <rPh sb="4" eb="6">
      <t>クツカケ</t>
    </rPh>
    <rPh sb="6" eb="9">
      <t>チュウガッコウ</t>
    </rPh>
    <phoneticPr fontId="1"/>
  </si>
  <si>
    <t>豊明市立沓掛保育園</t>
    <rPh sb="0" eb="4">
      <t>トヨアケイチリツ</t>
    </rPh>
    <rPh sb="4" eb="6">
      <t>クツカケ</t>
    </rPh>
    <rPh sb="6" eb="9">
      <t>ホイクエン</t>
    </rPh>
    <phoneticPr fontId="1"/>
  </si>
  <si>
    <t>第２種プランL</t>
  </si>
  <si>
    <t>WEプランA</t>
  </si>
  <si>
    <t>第１種プランＡ</t>
  </si>
  <si>
    <t>FRプランB</t>
    <phoneticPr fontId="1"/>
  </si>
  <si>
    <t>みよし市カリヨンハウス</t>
    <rPh sb="3" eb="4">
      <t>シ</t>
    </rPh>
    <phoneticPr fontId="1"/>
  </si>
  <si>
    <t>FRプランA</t>
    <phoneticPr fontId="1"/>
  </si>
  <si>
    <t>みよし市市民活動センター</t>
    <rPh sb="3" eb="4">
      <t>シ</t>
    </rPh>
    <rPh sb="4" eb="6">
      <t>シミン</t>
    </rPh>
    <rPh sb="6" eb="8">
      <t>カツドウ</t>
    </rPh>
    <phoneticPr fontId="1"/>
  </si>
  <si>
    <t>南部地区コミュニティ広場</t>
    <rPh sb="0" eb="2">
      <t>ナンブ</t>
    </rPh>
    <rPh sb="2" eb="4">
      <t>チク</t>
    </rPh>
    <rPh sb="10" eb="12">
      <t>ヒロバ</t>
    </rPh>
    <phoneticPr fontId="1"/>
  </si>
  <si>
    <t>みよし市立福祉センター</t>
    <rPh sb="3" eb="5">
      <t>シリツ</t>
    </rPh>
    <rPh sb="5" eb="7">
      <t>フクシ</t>
    </rPh>
    <phoneticPr fontId="1"/>
  </si>
  <si>
    <t>三好公園野球場</t>
    <rPh sb="0" eb="2">
      <t>ミヨシ</t>
    </rPh>
    <rPh sb="2" eb="4">
      <t>コウエン</t>
    </rPh>
    <rPh sb="4" eb="7">
      <t>ヤキュウジョウ</t>
    </rPh>
    <phoneticPr fontId="1"/>
  </si>
  <si>
    <t>三好公園陸上競技場</t>
    <rPh sb="0" eb="2">
      <t>ミヨシ</t>
    </rPh>
    <rPh sb="2" eb="4">
      <t>コウエン</t>
    </rPh>
    <rPh sb="4" eb="6">
      <t>リクジョウ</t>
    </rPh>
    <rPh sb="6" eb="9">
      <t>キョウギジョウ</t>
    </rPh>
    <phoneticPr fontId="1"/>
  </si>
  <si>
    <t>三好公園総合体育館</t>
    <rPh sb="0" eb="2">
      <t>ミヨシ</t>
    </rPh>
    <rPh sb="2" eb="4">
      <t>コウエン</t>
    </rPh>
    <rPh sb="4" eb="6">
      <t>ソウゴウ</t>
    </rPh>
    <rPh sb="6" eb="9">
      <t>タイイクカン</t>
    </rPh>
    <phoneticPr fontId="1"/>
  </si>
  <si>
    <t>黒笹公園</t>
    <rPh sb="0" eb="2">
      <t>クロザサ</t>
    </rPh>
    <rPh sb="2" eb="4">
      <t>コウエン</t>
    </rPh>
    <phoneticPr fontId="1"/>
  </si>
  <si>
    <t>みよし市立中部小学校</t>
    <rPh sb="3" eb="4">
      <t>シ</t>
    </rPh>
    <rPh sb="4" eb="5">
      <t>リツ</t>
    </rPh>
    <rPh sb="5" eb="7">
      <t>チュウブ</t>
    </rPh>
    <rPh sb="7" eb="10">
      <t>ショウガッコウ</t>
    </rPh>
    <phoneticPr fontId="1"/>
  </si>
  <si>
    <t>みよし市立北部小学校</t>
    <rPh sb="3" eb="4">
      <t>シ</t>
    </rPh>
    <rPh sb="4" eb="5">
      <t>リツ</t>
    </rPh>
    <rPh sb="5" eb="7">
      <t>ホクブ</t>
    </rPh>
    <rPh sb="7" eb="10">
      <t>ショウガッコウ</t>
    </rPh>
    <phoneticPr fontId="1"/>
  </si>
  <si>
    <t>みよし市立南部小学校</t>
    <rPh sb="3" eb="4">
      <t>シ</t>
    </rPh>
    <rPh sb="4" eb="5">
      <t>リツ</t>
    </rPh>
    <rPh sb="5" eb="7">
      <t>ナンブ</t>
    </rPh>
    <rPh sb="7" eb="10">
      <t>ショウガッコウ</t>
    </rPh>
    <phoneticPr fontId="1"/>
  </si>
  <si>
    <t>みよし市立天王小学校</t>
    <rPh sb="3" eb="4">
      <t>シ</t>
    </rPh>
    <rPh sb="4" eb="5">
      <t>リツ</t>
    </rPh>
    <rPh sb="5" eb="7">
      <t>テンノウ</t>
    </rPh>
    <rPh sb="7" eb="10">
      <t>ショウガッコウ</t>
    </rPh>
    <phoneticPr fontId="1"/>
  </si>
  <si>
    <t>みよし市立三吉小学校</t>
    <rPh sb="3" eb="4">
      <t>シ</t>
    </rPh>
    <rPh sb="4" eb="5">
      <t>リツ</t>
    </rPh>
    <rPh sb="5" eb="6">
      <t>サン</t>
    </rPh>
    <rPh sb="6" eb="7">
      <t>キチ</t>
    </rPh>
    <rPh sb="7" eb="10">
      <t>ショウガッコウ</t>
    </rPh>
    <phoneticPr fontId="1"/>
  </si>
  <si>
    <t>みよし市立三好丘小学校</t>
    <rPh sb="3" eb="4">
      <t>シ</t>
    </rPh>
    <rPh sb="4" eb="5">
      <t>リツ</t>
    </rPh>
    <rPh sb="5" eb="7">
      <t>ミヨシ</t>
    </rPh>
    <rPh sb="7" eb="8">
      <t>オカ</t>
    </rPh>
    <rPh sb="8" eb="11">
      <t>ショウガッコウ</t>
    </rPh>
    <phoneticPr fontId="1"/>
  </si>
  <si>
    <t>みよし市立緑丘小学校</t>
    <rPh sb="3" eb="4">
      <t>シ</t>
    </rPh>
    <rPh sb="4" eb="5">
      <t>リツ</t>
    </rPh>
    <rPh sb="5" eb="6">
      <t>ミドリ</t>
    </rPh>
    <rPh sb="6" eb="7">
      <t>オカ</t>
    </rPh>
    <rPh sb="7" eb="10">
      <t>ショウガッコウ</t>
    </rPh>
    <phoneticPr fontId="1"/>
  </si>
  <si>
    <t>みよし市立黒笹小学校</t>
    <rPh sb="3" eb="4">
      <t>シ</t>
    </rPh>
    <rPh sb="4" eb="5">
      <t>リツ</t>
    </rPh>
    <rPh sb="5" eb="7">
      <t>クロザサ</t>
    </rPh>
    <rPh sb="7" eb="10">
      <t>ショウガッコウ</t>
    </rPh>
    <phoneticPr fontId="1"/>
  </si>
  <si>
    <t>みよし市立三好中学校</t>
    <rPh sb="3" eb="4">
      <t>シ</t>
    </rPh>
    <rPh sb="4" eb="5">
      <t>リツ</t>
    </rPh>
    <rPh sb="5" eb="7">
      <t>ミヨシ</t>
    </rPh>
    <rPh sb="7" eb="10">
      <t>チュウガッコウ</t>
    </rPh>
    <phoneticPr fontId="1"/>
  </si>
  <si>
    <t>みよし市立北中学校</t>
    <rPh sb="3" eb="4">
      <t>シ</t>
    </rPh>
    <rPh sb="4" eb="5">
      <t>リツ</t>
    </rPh>
    <rPh sb="5" eb="6">
      <t>キタ</t>
    </rPh>
    <rPh sb="6" eb="9">
      <t>チュウガッコウ</t>
    </rPh>
    <phoneticPr fontId="1"/>
  </si>
  <si>
    <t>みよし市立南中学校</t>
    <rPh sb="3" eb="4">
      <t>シ</t>
    </rPh>
    <rPh sb="4" eb="5">
      <t>リツ</t>
    </rPh>
    <rPh sb="5" eb="6">
      <t>ミナミ</t>
    </rPh>
    <rPh sb="6" eb="9">
      <t>チュウガッコウ</t>
    </rPh>
    <phoneticPr fontId="1"/>
  </si>
  <si>
    <t>みよし市立三好丘中学校</t>
    <rPh sb="3" eb="4">
      <t>シ</t>
    </rPh>
    <rPh sb="4" eb="5">
      <t>リツ</t>
    </rPh>
    <rPh sb="5" eb="7">
      <t>ミヨシ</t>
    </rPh>
    <rPh sb="7" eb="8">
      <t>オカ</t>
    </rPh>
    <rPh sb="8" eb="11">
      <t>チュウガッコウ</t>
    </rPh>
    <phoneticPr fontId="1"/>
  </si>
  <si>
    <t>みよし市立学校給食センター</t>
    <rPh sb="3" eb="4">
      <t>シ</t>
    </rPh>
    <rPh sb="4" eb="5">
      <t>リツ</t>
    </rPh>
    <rPh sb="5" eb="7">
      <t>ガッコウ</t>
    </rPh>
    <rPh sb="7" eb="9">
      <t>キュウショク</t>
    </rPh>
    <phoneticPr fontId="1"/>
  </si>
  <si>
    <t>みよし市旭グラウンド</t>
    <rPh sb="3" eb="4">
      <t>シ</t>
    </rPh>
    <rPh sb="4" eb="5">
      <t>アサヒ</t>
    </rPh>
    <phoneticPr fontId="1"/>
  </si>
  <si>
    <t>みよし市図書館学習交流プラザ</t>
    <rPh sb="3" eb="4">
      <t>シ</t>
    </rPh>
    <rPh sb="4" eb="7">
      <t>トショカン</t>
    </rPh>
    <rPh sb="7" eb="9">
      <t>ガクシュウ</t>
    </rPh>
    <rPh sb="9" eb="11">
      <t>コウリュウ</t>
    </rPh>
    <phoneticPr fontId="1"/>
  </si>
  <si>
    <t>WEプランB</t>
  </si>
  <si>
    <t>―</t>
  </si>
  <si>
    <t>TOU2</t>
  </si>
  <si>
    <t>FRプランB</t>
  </si>
  <si>
    <t>日進市役所北庁舎</t>
    <phoneticPr fontId="1"/>
  </si>
  <si>
    <t>南部保育園</t>
    <phoneticPr fontId="1"/>
  </si>
  <si>
    <t>西部福祉会館</t>
    <phoneticPr fontId="1"/>
  </si>
  <si>
    <t>東部福祉会館</t>
    <phoneticPr fontId="1"/>
  </si>
  <si>
    <t>相野山福祉会館</t>
    <phoneticPr fontId="1"/>
  </si>
  <si>
    <t>岩崎台香久山福祉会館</t>
    <phoneticPr fontId="1"/>
  </si>
  <si>
    <t>西小学校</t>
    <phoneticPr fontId="1"/>
  </si>
  <si>
    <t>第２種プランH</t>
  </si>
  <si>
    <t>東小学校</t>
    <phoneticPr fontId="1"/>
  </si>
  <si>
    <t>北小学校</t>
    <phoneticPr fontId="1"/>
  </si>
  <si>
    <t>南小学校</t>
    <phoneticPr fontId="1"/>
  </si>
  <si>
    <t>相野山小学校</t>
    <phoneticPr fontId="1"/>
  </si>
  <si>
    <t>香久山小学校</t>
    <phoneticPr fontId="1"/>
  </si>
  <si>
    <t>梨の木小学校</t>
    <phoneticPr fontId="1"/>
  </si>
  <si>
    <t>赤池小学校</t>
    <phoneticPr fontId="1"/>
  </si>
  <si>
    <t>日進中学校</t>
    <phoneticPr fontId="1"/>
  </si>
  <si>
    <t>日進西中学校</t>
    <phoneticPr fontId="1"/>
  </si>
  <si>
    <t>日進東中学校</t>
    <phoneticPr fontId="1"/>
  </si>
  <si>
    <t>学校給食センター</t>
    <phoneticPr fontId="1"/>
  </si>
  <si>
    <t>保健センター</t>
    <phoneticPr fontId="1"/>
  </si>
  <si>
    <t>西部保育園</t>
    <phoneticPr fontId="1"/>
  </si>
  <si>
    <t>南部福祉会館</t>
    <phoneticPr fontId="1"/>
  </si>
  <si>
    <t>北部福祉会館</t>
    <phoneticPr fontId="1"/>
  </si>
  <si>
    <t>むつみ会館</t>
    <phoneticPr fontId="1"/>
  </si>
  <si>
    <t>竹の山小・日進北中</t>
    <phoneticPr fontId="1"/>
  </si>
  <si>
    <t>図書館</t>
    <phoneticPr fontId="1"/>
  </si>
  <si>
    <t>南部浄化センター</t>
    <phoneticPr fontId="1"/>
  </si>
  <si>
    <t>五色園団地汚水処理施設</t>
    <phoneticPr fontId="1"/>
  </si>
  <si>
    <t>尾三消防本部
日進消防署</t>
    <rPh sb="0" eb="1">
      <t>ビ</t>
    </rPh>
    <rPh sb="1" eb="2">
      <t>サン</t>
    </rPh>
    <rPh sb="2" eb="4">
      <t>ショウボウ</t>
    </rPh>
    <rPh sb="4" eb="6">
      <t>ホンブ</t>
    </rPh>
    <rPh sb="7" eb="9">
      <t>ニッシン</t>
    </rPh>
    <rPh sb="9" eb="12">
      <t>ショウボウショ</t>
    </rPh>
    <phoneticPr fontId="1"/>
  </si>
  <si>
    <t>TOU</t>
  </si>
  <si>
    <t>尾三消防本部
みよし消防署</t>
    <rPh sb="0" eb="1">
      <t>ビ</t>
    </rPh>
    <rPh sb="1" eb="2">
      <t>サン</t>
    </rPh>
    <rPh sb="2" eb="4">
      <t>ショウボウ</t>
    </rPh>
    <rPh sb="4" eb="6">
      <t>ホンブ</t>
    </rPh>
    <rPh sb="10" eb="13">
      <t>ショウボウショ</t>
    </rPh>
    <phoneticPr fontId="1"/>
  </si>
  <si>
    <t>尾三消防本部
東郷消防署</t>
    <rPh sb="0" eb="1">
      <t>ビ</t>
    </rPh>
    <rPh sb="1" eb="2">
      <t>サン</t>
    </rPh>
    <rPh sb="2" eb="4">
      <t>ショウボウ</t>
    </rPh>
    <rPh sb="4" eb="6">
      <t>ホンブ</t>
    </rPh>
    <rPh sb="7" eb="9">
      <t>トウゴウ</t>
    </rPh>
    <rPh sb="9" eb="12">
      <t>ショウボウショ</t>
    </rPh>
    <phoneticPr fontId="1"/>
  </si>
  <si>
    <t>尾三消防本部
豊明消防署</t>
    <rPh sb="0" eb="6">
      <t>ビサンショウボウホンブ</t>
    </rPh>
    <rPh sb="7" eb="12">
      <t>トヨアケショウボウショ</t>
    </rPh>
    <phoneticPr fontId="1"/>
  </si>
  <si>
    <t>尾三消防本部
長久手消防署</t>
    <rPh sb="0" eb="1">
      <t>ビ</t>
    </rPh>
    <rPh sb="1" eb="2">
      <t>サン</t>
    </rPh>
    <rPh sb="2" eb="4">
      <t>ショウボウ</t>
    </rPh>
    <rPh sb="4" eb="6">
      <t>ホンブ</t>
    </rPh>
    <rPh sb="7" eb="10">
      <t>ナガクテ</t>
    </rPh>
    <rPh sb="10" eb="13">
      <t>ショウボウショ</t>
    </rPh>
    <phoneticPr fontId="1"/>
  </si>
  <si>
    <t>鉛ヶ松受水場</t>
    <rPh sb="0" eb="1">
      <t>ナマリ</t>
    </rPh>
    <rPh sb="2" eb="3">
      <t>マツ</t>
    </rPh>
    <rPh sb="3" eb="5">
      <t>ジュスイ</t>
    </rPh>
    <rPh sb="5" eb="6">
      <t>ジョウ</t>
    </rPh>
    <phoneticPr fontId="1"/>
  </si>
  <si>
    <t>福谷配水場</t>
    <rPh sb="0" eb="2">
      <t>フクタニ</t>
    </rPh>
    <rPh sb="2" eb="4">
      <t>ハイスイ</t>
    </rPh>
    <rPh sb="4" eb="5">
      <t>ジョウ</t>
    </rPh>
    <phoneticPr fontId="1"/>
  </si>
  <si>
    <t>第１種プランH</t>
  </si>
  <si>
    <t>大脇受水場</t>
    <rPh sb="0" eb="2">
      <t>オオワキ</t>
    </rPh>
    <rPh sb="2" eb="4">
      <t>ジュスイ</t>
    </rPh>
    <rPh sb="4" eb="5">
      <t>ジョウ</t>
    </rPh>
    <phoneticPr fontId="1"/>
  </si>
  <si>
    <t>蟹甲水源</t>
    <rPh sb="0" eb="1">
      <t>カニ</t>
    </rPh>
    <rPh sb="1" eb="2">
      <t>コウ</t>
    </rPh>
    <rPh sb="2" eb="4">
      <t>スイゲン</t>
    </rPh>
    <phoneticPr fontId="1"/>
  </si>
  <si>
    <t>笠寺山配水場</t>
    <rPh sb="0" eb="2">
      <t>カサデラ</t>
    </rPh>
    <rPh sb="2" eb="3">
      <t>ヤマ</t>
    </rPh>
    <rPh sb="3" eb="5">
      <t>ハイスイ</t>
    </rPh>
    <rPh sb="5" eb="6">
      <t>ジョウ</t>
    </rPh>
    <phoneticPr fontId="1"/>
  </si>
  <si>
    <t>双峰配水場</t>
    <rPh sb="0" eb="1">
      <t>ソウ</t>
    </rPh>
    <rPh sb="1" eb="2">
      <t>ホウ</t>
    </rPh>
    <rPh sb="2" eb="4">
      <t>ハイスイ</t>
    </rPh>
    <rPh sb="4" eb="5">
      <t>ジョウ</t>
    </rPh>
    <phoneticPr fontId="1"/>
  </si>
  <si>
    <t>東郷小学校</t>
    <rPh sb="0" eb="2">
      <t>トウゴウ</t>
    </rPh>
    <rPh sb="2" eb="5">
      <t>ショウガッコウ</t>
    </rPh>
    <rPh sb="3" eb="5">
      <t>ガッコウ</t>
    </rPh>
    <phoneticPr fontId="1"/>
  </si>
  <si>
    <t>春木台小学校</t>
    <rPh sb="0" eb="2">
      <t>ハルキ</t>
    </rPh>
    <rPh sb="2" eb="3">
      <t>ダイ</t>
    </rPh>
    <rPh sb="3" eb="6">
      <t>ショウガッコウ</t>
    </rPh>
    <phoneticPr fontId="1"/>
  </si>
  <si>
    <t>諸輪小学校</t>
    <rPh sb="0" eb="2">
      <t>モロワ</t>
    </rPh>
    <rPh sb="2" eb="5">
      <t>ショウガッコウ</t>
    </rPh>
    <phoneticPr fontId="1"/>
  </si>
  <si>
    <t>音貝小学校</t>
    <rPh sb="0" eb="2">
      <t>オトガイ</t>
    </rPh>
    <rPh sb="2" eb="5">
      <t>ショウガッコウ</t>
    </rPh>
    <phoneticPr fontId="1"/>
  </si>
  <si>
    <t>高嶺小学校</t>
    <rPh sb="0" eb="2">
      <t>タカネ</t>
    </rPh>
    <rPh sb="2" eb="5">
      <t>ショウガッコウ</t>
    </rPh>
    <phoneticPr fontId="1"/>
  </si>
  <si>
    <t>兵庫小学校</t>
    <rPh sb="0" eb="2">
      <t>ヒョウゴ</t>
    </rPh>
    <rPh sb="2" eb="5">
      <t>ショウガッコウ</t>
    </rPh>
    <phoneticPr fontId="1"/>
  </si>
  <si>
    <t>東郷中学校</t>
    <rPh sb="0" eb="2">
      <t>トウゴウ</t>
    </rPh>
    <rPh sb="2" eb="5">
      <t>チュウガッコウ</t>
    </rPh>
    <phoneticPr fontId="1"/>
  </si>
  <si>
    <t>春木中学校</t>
    <rPh sb="0" eb="2">
      <t>ハルキ</t>
    </rPh>
    <rPh sb="2" eb="5">
      <t>チュウガッコウ</t>
    </rPh>
    <phoneticPr fontId="1"/>
  </si>
  <si>
    <t>諸輪中学校</t>
    <rPh sb="0" eb="2">
      <t>モロワ</t>
    </rPh>
    <rPh sb="2" eb="5">
      <t>チュウガッコウ</t>
    </rPh>
    <phoneticPr fontId="1"/>
  </si>
  <si>
    <t>東郷診療所</t>
    <rPh sb="0" eb="5">
      <t>トウゴウシンリョウジョ</t>
    </rPh>
    <phoneticPr fontId="1"/>
  </si>
  <si>
    <t>愛知池運動公園</t>
    <rPh sb="0" eb="2">
      <t>アイチ</t>
    </rPh>
    <rPh sb="2" eb="3">
      <t>イケ</t>
    </rPh>
    <rPh sb="3" eb="5">
      <t>ウンドウ</t>
    </rPh>
    <rPh sb="5" eb="7">
      <t>コウエン</t>
    </rPh>
    <phoneticPr fontId="1"/>
  </si>
  <si>
    <t>いこまい館</t>
    <rPh sb="4" eb="5">
      <t>カン</t>
    </rPh>
    <phoneticPr fontId="1"/>
  </si>
  <si>
    <t>給食センター</t>
    <rPh sb="0" eb="2">
      <t>キュウショク</t>
    </rPh>
    <phoneticPr fontId="1"/>
  </si>
  <si>
    <t>豊明勤労会館</t>
    <phoneticPr fontId="1"/>
  </si>
  <si>
    <t>豊明市立図書館</t>
    <phoneticPr fontId="1"/>
  </si>
  <si>
    <t>令和元年8月</t>
    <rPh sb="0" eb="2">
      <t>レイワ</t>
    </rPh>
    <rPh sb="2" eb="4">
      <t>ガンネン</t>
    </rPh>
    <rPh sb="5" eb="6">
      <t>ガツ</t>
    </rPh>
    <phoneticPr fontId="1"/>
  </si>
  <si>
    <t>令和元年9月</t>
    <rPh sb="0" eb="2">
      <t>レイワ</t>
    </rPh>
    <rPh sb="2" eb="4">
      <t>ガンネン</t>
    </rPh>
    <rPh sb="5" eb="6">
      <t>ガツ</t>
    </rPh>
    <phoneticPr fontId="1"/>
  </si>
  <si>
    <t>令和元年10月</t>
    <rPh sb="0" eb="2">
      <t>レイワ</t>
    </rPh>
    <rPh sb="2" eb="4">
      <t>ガンネン</t>
    </rPh>
    <rPh sb="6" eb="7">
      <t>ガツ</t>
    </rPh>
    <phoneticPr fontId="1"/>
  </si>
  <si>
    <t>令和元年11月</t>
    <rPh sb="0" eb="4">
      <t>レイワガンネン</t>
    </rPh>
    <rPh sb="6" eb="7">
      <t>ガツ</t>
    </rPh>
    <phoneticPr fontId="1"/>
  </si>
  <si>
    <t>別紙２-４　予定使用電力量（東郷町）</t>
    <rPh sb="0" eb="2">
      <t>ベッシ</t>
    </rPh>
    <rPh sb="6" eb="8">
      <t>ヨテイ</t>
    </rPh>
    <rPh sb="8" eb="10">
      <t>シヨウ</t>
    </rPh>
    <rPh sb="10" eb="12">
      <t>デンリョク</t>
    </rPh>
    <rPh sb="12" eb="13">
      <t>リョウ</t>
    </rPh>
    <rPh sb="14" eb="17">
      <t>トウゴウチョウ</t>
    </rPh>
    <phoneticPr fontId="1"/>
  </si>
  <si>
    <t>令和元年8月</t>
    <rPh sb="0" eb="4">
      <t>レイワガンネン</t>
    </rPh>
    <rPh sb="5" eb="6">
      <t>ガツ</t>
    </rPh>
    <phoneticPr fontId="1"/>
  </si>
  <si>
    <t>令和元年9月</t>
    <rPh sb="0" eb="4">
      <t>レイワガンネン</t>
    </rPh>
    <rPh sb="5" eb="6">
      <t>ガツ</t>
    </rPh>
    <phoneticPr fontId="1"/>
  </si>
  <si>
    <t>令和元年10月</t>
    <rPh sb="0" eb="4">
      <t>レイワガンネン</t>
    </rPh>
    <rPh sb="6" eb="7">
      <t>ガツ</t>
    </rPh>
    <phoneticPr fontId="1"/>
  </si>
  <si>
    <t>別紙２-１　予定使用電力量（豊明市）</t>
    <rPh sb="14" eb="17">
      <t>トヨアケシ</t>
    </rPh>
    <phoneticPr fontId="1"/>
  </si>
  <si>
    <t>令和元年11月</t>
    <rPh sb="0" eb="2">
      <t>レイワ</t>
    </rPh>
    <rPh sb="2" eb="4">
      <t>ガンネン</t>
    </rPh>
    <rPh sb="6" eb="7">
      <t>ガツ</t>
    </rPh>
    <phoneticPr fontId="1"/>
  </si>
  <si>
    <t>別紙２-３　予定使用電力量（みよし市）</t>
    <phoneticPr fontId="1"/>
  </si>
  <si>
    <t>令和元年5月</t>
    <rPh sb="0" eb="2">
      <t>レイワ</t>
    </rPh>
    <rPh sb="2" eb="4">
      <t>ガンネン</t>
    </rPh>
    <rPh sb="5" eb="6">
      <t>ガツ</t>
    </rPh>
    <phoneticPr fontId="1"/>
  </si>
  <si>
    <t>―</t>
    <phoneticPr fontId="1"/>
  </si>
  <si>
    <t>別紙２-２　予定使用電力量（日進市）</t>
    <rPh sb="0" eb="2">
      <t>ベッシ</t>
    </rPh>
    <rPh sb="6" eb="8">
      <t>ヨテイ</t>
    </rPh>
    <rPh sb="8" eb="10">
      <t>シヨウ</t>
    </rPh>
    <rPh sb="10" eb="12">
      <t>デンリョク</t>
    </rPh>
    <rPh sb="12" eb="13">
      <t>リョウ</t>
    </rPh>
    <rPh sb="14" eb="17">
      <t>ニッシンシ</t>
    </rPh>
    <phoneticPr fontId="1"/>
  </si>
  <si>
    <t>別紙２-５　予定使用電力量（尾三消防組合）</t>
    <rPh sb="14" eb="16">
      <t>ビサン</t>
    </rPh>
    <rPh sb="16" eb="18">
      <t>ショウボウ</t>
    </rPh>
    <rPh sb="18" eb="20">
      <t>クミアイ</t>
    </rPh>
    <phoneticPr fontId="1"/>
  </si>
  <si>
    <t>別紙２-６　予定使用電力量（愛知中部水道企業団）</t>
    <rPh sb="0" eb="2">
      <t>ベッシ</t>
    </rPh>
    <rPh sb="6" eb="8">
      <t>ヨテイ</t>
    </rPh>
    <rPh sb="8" eb="10">
      <t>シヨウ</t>
    </rPh>
    <rPh sb="10" eb="12">
      <t>デンリョク</t>
    </rPh>
    <rPh sb="12" eb="13">
      <t>リョウ</t>
    </rPh>
    <rPh sb="14" eb="16">
      <t>アイチ</t>
    </rPh>
    <rPh sb="16" eb="18">
      <t>チュウブ</t>
    </rPh>
    <rPh sb="18" eb="20">
      <t>スイドウ</t>
    </rPh>
    <rPh sb="20" eb="22">
      <t>キギョウ</t>
    </rPh>
    <rPh sb="22" eb="23">
      <t>ダン</t>
    </rPh>
    <phoneticPr fontId="1"/>
  </si>
  <si>
    <t>中部電力プラン別料金単価表（R1.10.1改訂）</t>
    <rPh sb="0" eb="2">
      <t>チュウブ</t>
    </rPh>
    <rPh sb="2" eb="4">
      <t>デンリョク</t>
    </rPh>
    <rPh sb="7" eb="8">
      <t>ベツ</t>
    </rPh>
    <rPh sb="8" eb="10">
      <t>リョウキン</t>
    </rPh>
    <rPh sb="10" eb="12">
      <t>タンカ</t>
    </rPh>
    <rPh sb="12" eb="13">
      <t>ヒョウ</t>
    </rPh>
    <rPh sb="21" eb="23">
      <t>カイテイ</t>
    </rPh>
    <phoneticPr fontId="1"/>
  </si>
  <si>
    <t>みよし市役所本庁舎</t>
    <rPh sb="3" eb="4">
      <t>シ</t>
    </rPh>
    <rPh sb="4" eb="6">
      <t>ヤクショ</t>
    </rPh>
    <rPh sb="6" eb="9">
      <t>ホンチョウシャ</t>
    </rPh>
    <phoneticPr fontId="1"/>
  </si>
  <si>
    <t>予備電力
予備線</t>
    <rPh sb="0" eb="2">
      <t>ヨビ</t>
    </rPh>
    <rPh sb="2" eb="4">
      <t>デンリョク</t>
    </rPh>
    <rPh sb="5" eb="7">
      <t>ヨビ</t>
    </rPh>
    <rPh sb="7" eb="8">
      <t>セン</t>
    </rPh>
    <phoneticPr fontId="1"/>
  </si>
  <si>
    <t>愛知中部水道企業団本館庁舎</t>
    <rPh sb="0" eb="2">
      <t>アイチ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ホンカン</t>
    </rPh>
    <rPh sb="11" eb="13">
      <t>チョウシャ</t>
    </rPh>
    <phoneticPr fontId="1"/>
  </si>
  <si>
    <t>みよし市民病院</t>
    <rPh sb="3" eb="5">
      <t>シミン</t>
    </rPh>
    <rPh sb="5" eb="7">
      <t>ビョウイン</t>
    </rPh>
    <phoneticPr fontId="1"/>
  </si>
  <si>
    <t>豊明市水上メガソーラー発電所</t>
    <phoneticPr fontId="1"/>
  </si>
  <si>
    <t>第１種プランL</t>
  </si>
  <si>
    <t>※備考：No.12～14の中学校については、令和元年度中にキュービクルの更新予定のため、契約電気量・使用電力量は増加する見込みです。</t>
    <rPh sb="1" eb="3">
      <t>ビコウ</t>
    </rPh>
    <rPh sb="13" eb="16">
      <t>チュウガッコウ</t>
    </rPh>
    <rPh sb="22" eb="24">
      <t>レイワ</t>
    </rPh>
    <rPh sb="24" eb="26">
      <t>ガンネン</t>
    </rPh>
    <rPh sb="26" eb="27">
      <t>ド</t>
    </rPh>
    <rPh sb="27" eb="28">
      <t>チュウ</t>
    </rPh>
    <rPh sb="36" eb="38">
      <t>コウシン</t>
    </rPh>
    <rPh sb="38" eb="40">
      <t>ヨテイ</t>
    </rPh>
    <rPh sb="44" eb="46">
      <t>ケイヤク</t>
    </rPh>
    <rPh sb="46" eb="48">
      <t>デンキ</t>
    </rPh>
    <rPh sb="48" eb="49">
      <t>リョウ</t>
    </rPh>
    <rPh sb="50" eb="52">
      <t>シヨウ</t>
    </rPh>
    <rPh sb="52" eb="54">
      <t>デンリョク</t>
    </rPh>
    <rPh sb="54" eb="55">
      <t>リョウ</t>
    </rPh>
    <rPh sb="56" eb="58">
      <t>ゾウカ</t>
    </rPh>
    <rPh sb="60" eb="62">
      <t>ミコ</t>
    </rPh>
    <phoneticPr fontId="1"/>
  </si>
  <si>
    <t>※No.1の本館庁舎については、令和２年度の秋頃に太陽光発電設備（18ｋｗ程度）の設置及び稼働を予定しており、予定使用電力量が減少することも考えられます。</t>
    <rPh sb="6" eb="8">
      <t>ホンカン</t>
    </rPh>
    <rPh sb="8" eb="10">
      <t>チョウシャ</t>
    </rPh>
    <rPh sb="16" eb="18">
      <t>レイワ</t>
    </rPh>
    <rPh sb="19" eb="21">
      <t>ネンド</t>
    </rPh>
    <rPh sb="22" eb="23">
      <t>アキ</t>
    </rPh>
    <rPh sb="23" eb="24">
      <t>ゴロ</t>
    </rPh>
    <rPh sb="25" eb="28">
      <t>タイヨウコウ</t>
    </rPh>
    <rPh sb="28" eb="30">
      <t>ハツデン</t>
    </rPh>
    <rPh sb="30" eb="32">
      <t>セツビ</t>
    </rPh>
    <rPh sb="37" eb="39">
      <t>テイド</t>
    </rPh>
    <rPh sb="41" eb="43">
      <t>セッチ</t>
    </rPh>
    <rPh sb="43" eb="44">
      <t>オヨ</t>
    </rPh>
    <rPh sb="45" eb="47">
      <t>カドウ</t>
    </rPh>
    <rPh sb="48" eb="50">
      <t>ヨテイ</t>
    </rPh>
    <rPh sb="55" eb="57">
      <t>ヨテイ</t>
    </rPh>
    <rPh sb="57" eb="59">
      <t>シヨウ</t>
    </rPh>
    <rPh sb="59" eb="61">
      <t>デンリョク</t>
    </rPh>
    <rPh sb="61" eb="62">
      <t>リョウ</t>
    </rPh>
    <rPh sb="63" eb="65">
      <t>ゲンショウ</t>
    </rPh>
    <rPh sb="70" eb="71">
      <t>カンガ</t>
    </rPh>
    <phoneticPr fontId="1"/>
  </si>
  <si>
    <t>WEプランB</t>
    <phoneticPr fontId="1"/>
  </si>
  <si>
    <t>第1種プランH</t>
    <rPh sb="0" eb="1">
      <t>ダイ</t>
    </rPh>
    <rPh sb="2" eb="3">
      <t>シュ</t>
    </rPh>
    <phoneticPr fontId="1"/>
  </si>
  <si>
    <t>日進市役所本庁舎</t>
    <rPh sb="5" eb="8">
      <t>ホンチョウシャ</t>
    </rPh>
    <phoneticPr fontId="1"/>
  </si>
  <si>
    <t>※備考：No.1の東郷町役場庁舎については、契約時に契約電力を740kwに変更する予定です。</t>
    <phoneticPr fontId="1"/>
  </si>
  <si>
    <t>豊明市総合福祉会館</t>
    <rPh sb="0" eb="3">
      <t>トヨアケシ</t>
    </rPh>
    <rPh sb="3" eb="5">
      <t>ソウゴウ</t>
    </rPh>
    <rPh sb="5" eb="7">
      <t>フクシ</t>
    </rPh>
    <rPh sb="7" eb="9">
      <t>カイカン</t>
    </rPh>
    <phoneticPr fontId="1"/>
  </si>
  <si>
    <t>豊明市保健センター</t>
    <rPh sb="3" eb="5">
      <t>ホケン</t>
    </rPh>
    <phoneticPr fontId="1"/>
  </si>
  <si>
    <t>豊明市中央調理場</t>
    <phoneticPr fontId="1"/>
  </si>
  <si>
    <t>豊明市栄調理場</t>
    <phoneticPr fontId="1"/>
  </si>
  <si>
    <t>豊明市農村環境改善センター</t>
    <phoneticPr fontId="1"/>
  </si>
  <si>
    <t>豊明市沓掛浄化センター</t>
    <phoneticPr fontId="1"/>
  </si>
  <si>
    <t>尾三消防本部庁舎</t>
    <rPh sb="0" eb="1">
      <t>ビ</t>
    </rPh>
    <rPh sb="1" eb="2">
      <t>サン</t>
    </rPh>
    <rPh sb="2" eb="4">
      <t>ショウボウ</t>
    </rPh>
    <rPh sb="4" eb="6">
      <t>ホンブ</t>
    </rPh>
    <rPh sb="6" eb="8">
      <t>チョウシャ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</si>
</sst>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4">
    <xf numFmtId="0" fontId="0" fillId="0" borderId="0" xfId="0">
      <alignment vertical="center"/>
    </xf>
    <xf numFmtId="176" fontId="0" fillId="0" borderId="0" xfId="0" applyNumberFormat="1" applyFill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 shrinkToFit="1"/>
      <protection locked="0"/>
    </xf>
    <xf numFmtId="176" fontId="0" fillId="0" borderId="6" xfId="0" applyNumberFormat="1" applyFill="1" applyBorder="1" applyAlignment="1" applyProtection="1">
      <alignment vertical="center" shrinkToFit="1"/>
      <protection locked="0"/>
    </xf>
    <xf numFmtId="176" fontId="0" fillId="0" borderId="8" xfId="0" applyNumberFormat="1" applyFill="1" applyBorder="1" applyAlignment="1" applyProtection="1">
      <alignment vertical="center" shrinkToFit="1"/>
      <protection locked="0"/>
    </xf>
    <xf numFmtId="177" fontId="0" fillId="0" borderId="0" xfId="0" applyNumberFormat="1" applyFill="1" applyProtection="1">
      <alignment vertical="center"/>
      <protection locked="0"/>
    </xf>
    <xf numFmtId="176" fontId="2" fillId="0" borderId="0" xfId="0" applyNumberFormat="1" applyFont="1" applyFill="1" applyProtection="1">
      <alignment vertical="center"/>
      <protection locked="0"/>
    </xf>
    <xf numFmtId="176" fontId="4" fillId="2" borderId="16" xfId="0" applyNumberFormat="1" applyFont="1" applyFill="1" applyBorder="1">
      <alignment vertical="center"/>
    </xf>
    <xf numFmtId="176" fontId="3" fillId="2" borderId="5" xfId="0" applyNumberFormat="1" applyFont="1" applyFill="1" applyBorder="1" applyProtection="1">
      <alignment vertical="center"/>
      <protection locked="0"/>
    </xf>
    <xf numFmtId="176" fontId="3" fillId="2" borderId="15" xfId="0" applyNumberFormat="1" applyFont="1" applyFill="1" applyBorder="1" applyProtection="1">
      <alignment vertical="center"/>
      <protection locked="0"/>
    </xf>
    <xf numFmtId="176" fontId="4" fillId="2" borderId="5" xfId="0" applyNumberFormat="1" applyFont="1" applyFill="1" applyBorder="1">
      <alignment vertical="center"/>
    </xf>
    <xf numFmtId="176" fontId="3" fillId="2" borderId="7" xfId="0" applyNumberFormat="1" applyFon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3" fillId="2" borderId="20" xfId="0" applyNumberFormat="1" applyFont="1" applyFill="1" applyBorder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6" borderId="2" xfId="0" applyNumberFormat="1" applyFill="1" applyBorder="1" applyAlignment="1" applyProtection="1">
      <alignment vertical="center" shrinkToFit="1"/>
      <protection locked="0"/>
    </xf>
    <xf numFmtId="176" fontId="0" fillId="6" borderId="2" xfId="0" applyNumberFormat="1" applyFill="1" applyBorder="1" applyProtection="1">
      <alignment vertical="center"/>
      <protection locked="0"/>
    </xf>
    <xf numFmtId="176" fontId="0" fillId="6" borderId="3" xfId="0" applyNumberFormat="1" applyFill="1" applyBorder="1" applyAlignment="1" applyProtection="1">
      <alignment horizontal="center" vertical="center" shrinkToFit="1"/>
      <protection locked="0"/>
    </xf>
    <xf numFmtId="176" fontId="0" fillId="6" borderId="5" xfId="0" applyNumberFormat="1" applyFill="1" applyBorder="1" applyAlignment="1" applyProtection="1">
      <alignment vertical="center" shrinkToFit="1"/>
      <protection locked="0"/>
    </xf>
    <xf numFmtId="176" fontId="0" fillId="6" borderId="7" xfId="0" applyNumberFormat="1" applyFill="1" applyBorder="1" applyAlignment="1" applyProtection="1">
      <alignment vertical="center" shrinkToFit="1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 shrinkToFit="1"/>
      <protection locked="0"/>
    </xf>
    <xf numFmtId="176" fontId="13" fillId="0" borderId="0" xfId="0" applyNumberFormat="1" applyFont="1" applyFill="1" applyProtection="1">
      <alignment vertical="center"/>
      <protection locked="0"/>
    </xf>
    <xf numFmtId="177" fontId="13" fillId="0" borderId="0" xfId="0" applyNumberFormat="1" applyFont="1" applyFill="1" applyProtection="1">
      <alignment vertical="center"/>
      <protection locked="0"/>
    </xf>
    <xf numFmtId="176" fontId="14" fillId="0" borderId="0" xfId="0" applyNumberFormat="1" applyFont="1" applyFill="1" applyAlignment="1" applyProtection="1">
      <alignment vertical="center"/>
      <protection locked="0"/>
    </xf>
    <xf numFmtId="176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>
      <alignment horizontal="center" vertical="center"/>
    </xf>
    <xf numFmtId="176" fontId="13" fillId="0" borderId="0" xfId="0" applyNumberFormat="1" applyFont="1" applyFill="1" applyAlignment="1" applyProtection="1">
      <alignment horizontal="right" vertical="center" shrinkToFit="1"/>
      <protection locked="0"/>
    </xf>
    <xf numFmtId="176" fontId="15" fillId="0" borderId="0" xfId="0" applyNumberFormat="1" applyFont="1" applyFill="1" applyProtection="1">
      <alignment vertical="center"/>
      <protection locked="0"/>
    </xf>
    <xf numFmtId="176" fontId="13" fillId="3" borderId="2" xfId="0" applyNumberFormat="1" applyFont="1" applyFill="1" applyBorder="1" applyAlignment="1" applyProtection="1">
      <alignment vertical="center" shrinkToFit="1"/>
      <protection locked="0"/>
    </xf>
    <xf numFmtId="176" fontId="13" fillId="3" borderId="2" xfId="0" applyNumberFormat="1" applyFont="1" applyFill="1" applyBorder="1" applyProtection="1">
      <alignment vertical="center"/>
      <protection locked="0"/>
    </xf>
    <xf numFmtId="176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Protection="1">
      <alignment vertical="center"/>
      <protection locked="0"/>
    </xf>
    <xf numFmtId="176" fontId="13" fillId="3" borderId="5" xfId="0" applyNumberFormat="1" applyFont="1" applyFill="1" applyBorder="1" applyAlignment="1" applyProtection="1">
      <alignment vertical="center" shrinkToFit="1"/>
      <protection locked="0"/>
    </xf>
    <xf numFmtId="176" fontId="10" fillId="0" borderId="5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5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176" fontId="13" fillId="3" borderId="7" xfId="0" applyNumberFormat="1" applyFont="1" applyFill="1" applyBorder="1" applyAlignment="1" applyProtection="1">
      <alignment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/>
      <protection locked="0"/>
    </xf>
    <xf numFmtId="176" fontId="10" fillId="0" borderId="7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3" fillId="4" borderId="2" xfId="0" applyNumberFormat="1" applyFont="1" applyFill="1" applyBorder="1" applyAlignment="1" applyProtection="1">
      <alignment vertical="center" shrinkToFit="1"/>
      <protection locked="0"/>
    </xf>
    <xf numFmtId="176" fontId="13" fillId="4" borderId="2" xfId="0" applyNumberFormat="1" applyFont="1" applyFill="1" applyBorder="1" applyProtection="1">
      <alignment vertical="center"/>
      <protection locked="0"/>
    </xf>
    <xf numFmtId="176" fontId="13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13" fillId="4" borderId="3" xfId="0" applyNumberFormat="1" applyFont="1" applyFill="1" applyBorder="1" applyAlignment="1" applyProtection="1">
      <alignment horizontal="center" vertical="center" shrinkToFit="1"/>
      <protection locked="0"/>
    </xf>
    <xf numFmtId="176" fontId="13" fillId="4" borderId="5" xfId="0" applyNumberFormat="1" applyFont="1" applyFill="1" applyBorder="1" applyAlignment="1" applyProtection="1">
      <alignment vertical="center" shrinkToFit="1"/>
      <protection locked="0"/>
    </xf>
    <xf numFmtId="176" fontId="13" fillId="4" borderId="16" xfId="0" applyNumberFormat="1" applyFont="1" applyFill="1" applyBorder="1" applyAlignment="1" applyProtection="1">
      <alignment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/>
      <protection locked="0"/>
    </xf>
    <xf numFmtId="176" fontId="10" fillId="0" borderId="11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13" fillId="5" borderId="2" xfId="0" applyNumberFormat="1" applyFont="1" applyFill="1" applyBorder="1" applyAlignment="1" applyProtection="1">
      <alignment vertical="center" shrinkToFit="1"/>
      <protection locked="0"/>
    </xf>
    <xf numFmtId="176" fontId="13" fillId="5" borderId="2" xfId="0" applyNumberFormat="1" applyFont="1" applyFill="1" applyBorder="1" applyProtection="1">
      <alignment vertical="center"/>
      <protection locked="0"/>
    </xf>
    <xf numFmtId="176" fontId="13" fillId="5" borderId="2" xfId="0" applyNumberFormat="1" applyFont="1" applyFill="1" applyBorder="1" applyAlignment="1" applyProtection="1">
      <alignment horizontal="center" vertical="center" shrinkToFit="1"/>
      <protection locked="0"/>
    </xf>
    <xf numFmtId="176" fontId="13" fillId="5" borderId="3" xfId="0" applyNumberFormat="1" applyFont="1" applyFill="1" applyBorder="1" applyAlignment="1" applyProtection="1">
      <alignment horizontal="center" vertical="center" shrinkToFit="1"/>
      <protection locked="0"/>
    </xf>
    <xf numFmtId="176" fontId="13" fillId="5" borderId="5" xfId="0" applyNumberFormat="1" applyFont="1" applyFill="1" applyBorder="1" applyAlignment="1" applyProtection="1">
      <alignment vertical="center" shrinkToFit="1"/>
      <protection locked="0"/>
    </xf>
    <xf numFmtId="3" fontId="10" fillId="0" borderId="5" xfId="0" applyNumberFormat="1" applyFont="1" applyFill="1" applyBorder="1" applyAlignment="1">
      <alignment horizontal="center"/>
    </xf>
    <xf numFmtId="176" fontId="13" fillId="5" borderId="16" xfId="0" applyNumberFormat="1" applyFont="1" applyFill="1" applyBorder="1" applyAlignment="1" applyProtection="1">
      <alignment vertical="center" shrinkToFit="1"/>
      <protection locked="0"/>
    </xf>
    <xf numFmtId="176" fontId="13" fillId="5" borderId="11" xfId="0" applyNumberFormat="1" applyFont="1" applyFill="1" applyBorder="1" applyAlignment="1" applyProtection="1">
      <alignment vertical="center" shrinkToFit="1"/>
      <protection locked="0"/>
    </xf>
    <xf numFmtId="3" fontId="10" fillId="0" borderId="7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 applyProtection="1">
      <alignment horizontal="center" vertical="center"/>
      <protection locked="0"/>
    </xf>
    <xf numFmtId="176" fontId="10" fillId="2" borderId="16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 applyProtection="1">
      <alignment vertical="center" shrinkToFit="1"/>
      <protection locked="0"/>
    </xf>
    <xf numFmtId="176" fontId="16" fillId="0" borderId="0" xfId="0" applyNumberFormat="1" applyFont="1" applyFill="1" applyProtection="1">
      <alignment vertical="center"/>
      <protection locked="0"/>
    </xf>
    <xf numFmtId="176" fontId="10" fillId="0" borderId="0" xfId="0" applyNumberFormat="1" applyFont="1" applyFill="1" applyProtection="1">
      <alignment vertical="center"/>
      <protection locked="0"/>
    </xf>
    <xf numFmtId="177" fontId="10" fillId="0" borderId="0" xfId="0" applyNumberFormat="1" applyFont="1" applyFill="1" applyProtection="1">
      <alignment vertical="center"/>
      <protection locked="0"/>
    </xf>
    <xf numFmtId="176" fontId="17" fillId="0" borderId="0" xfId="0" applyNumberFormat="1" applyFont="1" applyFill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176" fontId="10" fillId="0" borderId="0" xfId="0" applyNumberFormat="1" applyFont="1" applyFill="1" applyAlignment="1" applyProtection="1">
      <alignment horizontal="right" vertical="center" shrinkToFit="1"/>
      <protection locked="0"/>
    </xf>
    <xf numFmtId="176" fontId="10" fillId="3" borderId="2" xfId="0" applyNumberFormat="1" applyFont="1" applyFill="1" applyBorder="1" applyAlignment="1" applyProtection="1">
      <alignment vertical="center" shrinkToFit="1"/>
      <protection locked="0"/>
    </xf>
    <xf numFmtId="176" fontId="10" fillId="3" borderId="2" xfId="0" applyNumberFormat="1" applyFont="1" applyFill="1" applyBorder="1" applyProtection="1">
      <alignment vertical="center"/>
      <protection locked="0"/>
    </xf>
    <xf numFmtId="176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5" xfId="0" applyNumberFormat="1" applyFont="1" applyFill="1" applyBorder="1" applyAlignment="1" applyProtection="1">
      <alignment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5" borderId="2" xfId="0" applyNumberFormat="1" applyFont="1" applyFill="1" applyBorder="1" applyAlignment="1" applyProtection="1">
      <alignment vertical="center" shrinkToFit="1"/>
      <protection locked="0"/>
    </xf>
    <xf numFmtId="176" fontId="10" fillId="5" borderId="2" xfId="0" applyNumberFormat="1" applyFont="1" applyFill="1" applyBorder="1" applyProtection="1">
      <alignment vertical="center"/>
      <protection locked="0"/>
    </xf>
    <xf numFmtId="176" fontId="10" fillId="5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5" borderId="3" xfId="0" applyNumberFormat="1" applyFont="1" applyFill="1" applyBorder="1" applyAlignment="1" applyProtection="1">
      <alignment horizontal="center" vertical="center" shrinkToFit="1"/>
      <protection locked="0"/>
    </xf>
    <xf numFmtId="176" fontId="10" fillId="5" borderId="5" xfId="0" applyNumberFormat="1" applyFont="1" applyFill="1" applyBorder="1" applyAlignment="1" applyProtection="1">
      <alignment vertical="center" shrinkToFit="1"/>
      <protection locked="0"/>
    </xf>
    <xf numFmtId="176" fontId="10" fillId="5" borderId="16" xfId="0" applyNumberFormat="1" applyFont="1" applyFill="1" applyBorder="1" applyAlignment="1" applyProtection="1">
      <alignment vertical="center" shrinkToFit="1"/>
      <protection locked="0"/>
    </xf>
    <xf numFmtId="176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0" fillId="5" borderId="11" xfId="0" applyNumberFormat="1" applyFont="1" applyFill="1" applyBorder="1" applyAlignment="1" applyProtection="1">
      <alignment vertical="center" shrinkToFit="1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3" fillId="4" borderId="11" xfId="0" applyNumberFormat="1" applyFont="1" applyFill="1" applyBorder="1" applyAlignment="1" applyProtection="1">
      <alignment vertical="center" shrinkToFit="1"/>
      <protection locked="0"/>
    </xf>
    <xf numFmtId="176" fontId="18" fillId="0" borderId="0" xfId="0" applyNumberFormat="1" applyFont="1" applyFill="1" applyAlignment="1" applyProtection="1">
      <alignment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>
      <alignment horizontal="center" vertical="center"/>
    </xf>
    <xf numFmtId="178" fontId="19" fillId="0" borderId="0" xfId="0" applyNumberFormat="1" applyFont="1" applyProtection="1">
      <alignment vertical="center"/>
      <protection locked="0"/>
    </xf>
    <xf numFmtId="176" fontId="13" fillId="0" borderId="1" xfId="0" applyNumberFormat="1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176" fontId="13" fillId="0" borderId="12" xfId="0" applyNumberFormat="1" applyFont="1" applyFill="1" applyBorder="1" applyAlignment="1" applyProtection="1">
      <alignment vertical="center" shrinkToFit="1"/>
      <protection locked="0"/>
    </xf>
    <xf numFmtId="176" fontId="13" fillId="0" borderId="10" xfId="0" applyNumberFormat="1" applyFont="1" applyFill="1" applyBorder="1" applyAlignment="1" applyProtection="1">
      <alignment vertical="center" shrinkToFit="1"/>
      <protection locked="0"/>
    </xf>
    <xf numFmtId="176" fontId="13" fillId="0" borderId="5" xfId="0" applyNumberFormat="1" applyFont="1" applyFill="1" applyBorder="1" applyAlignment="1" applyProtection="1">
      <alignment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176" fontId="13" fillId="0" borderId="2" xfId="0" applyNumberFormat="1" applyFont="1" applyFill="1" applyBorder="1" applyAlignment="1" applyProtection="1">
      <alignment vertical="center" shrinkToFit="1"/>
      <protection locked="0"/>
    </xf>
    <xf numFmtId="176" fontId="13" fillId="0" borderId="11" xfId="0" applyNumberFormat="1" applyFont="1" applyFill="1" applyBorder="1" applyAlignment="1" applyProtection="1">
      <alignment vertical="center" shrinkToFit="1"/>
      <protection locked="0"/>
    </xf>
    <xf numFmtId="0" fontId="13" fillId="0" borderId="23" xfId="0" applyFont="1" applyFill="1" applyBorder="1" applyAlignment="1" applyProtection="1">
      <alignment vertical="center" shrinkToFit="1"/>
      <protection locked="0"/>
    </xf>
    <xf numFmtId="0" fontId="13" fillId="0" borderId="7" xfId="0" applyFont="1" applyFill="1" applyBorder="1" applyAlignment="1" applyProtection="1">
      <alignment vertical="center" shrinkToFit="1"/>
      <protection locked="0"/>
    </xf>
    <xf numFmtId="176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13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13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0" applyNumberFormat="1" applyFont="1" applyFill="1" applyBorder="1" applyAlignment="1" applyProtection="1">
      <alignment horizontal="left" vertical="center" shrinkToFit="1"/>
      <protection locked="0"/>
    </xf>
    <xf numFmtId="176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0" applyNumberFormat="1" applyFont="1" applyFill="1" applyBorder="1" applyAlignment="1" applyProtection="1">
      <alignment horizontal="left" vertical="center" shrinkToFit="1"/>
      <protection locked="0"/>
    </xf>
    <xf numFmtId="176" fontId="13" fillId="2" borderId="10" xfId="0" applyNumberFormat="1" applyFont="1" applyFill="1" applyBorder="1" applyAlignment="1" applyProtection="1">
      <alignment horizontal="left" vertical="center" shrinkToFit="1"/>
      <protection locked="0"/>
    </xf>
    <xf numFmtId="176" fontId="13" fillId="2" borderId="11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0" xfId="0" applyNumberFormat="1" applyFont="1" applyFill="1" applyAlignment="1" applyProtection="1">
      <alignment horizontal="left" vertical="center" shrinkToFit="1"/>
      <protection locked="0"/>
    </xf>
    <xf numFmtId="0" fontId="13" fillId="0" borderId="25" xfId="0" applyFont="1" applyFill="1" applyBorder="1" applyAlignment="1" applyProtection="1">
      <alignment vertical="center" shrinkToFit="1"/>
      <protection locked="0"/>
    </xf>
    <xf numFmtId="176" fontId="13" fillId="0" borderId="12" xfId="0" applyNumberFormat="1" applyFont="1" applyFill="1" applyBorder="1" applyAlignment="1" applyProtection="1">
      <alignment vertical="center" wrapText="1" shrinkToFit="1"/>
      <protection locked="0"/>
    </xf>
    <xf numFmtId="176" fontId="13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176" fontId="13" fillId="0" borderId="10" xfId="0" applyNumberFormat="1" applyFont="1" applyFill="1" applyBorder="1" applyAlignment="1" applyProtection="1">
      <alignment vertical="center" wrapText="1" shrinkToFit="1"/>
      <protection locked="0"/>
    </xf>
    <xf numFmtId="176" fontId="13" fillId="0" borderId="5" xfId="0" applyNumberFormat="1" applyFont="1" applyFill="1" applyBorder="1" applyAlignment="1" applyProtection="1">
      <alignment vertical="center" wrapText="1" shrinkToFit="1"/>
      <protection locked="0"/>
    </xf>
    <xf numFmtId="176" fontId="1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76" fontId="1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76" fontId="13" fillId="0" borderId="17" xfId="0" applyNumberFormat="1" applyFont="1" applyFill="1" applyBorder="1" applyAlignment="1" applyProtection="1">
      <alignment vertical="center" shrinkToFit="1"/>
      <protection locked="0"/>
    </xf>
    <xf numFmtId="176" fontId="13" fillId="0" borderId="18" xfId="0" applyNumberFormat="1" applyFont="1" applyFill="1" applyBorder="1" applyAlignment="1" applyProtection="1">
      <alignment vertical="center" shrinkToFit="1"/>
      <protection locked="0"/>
    </xf>
    <xf numFmtId="176" fontId="13" fillId="0" borderId="19" xfId="0" applyNumberFormat="1" applyFont="1" applyFill="1" applyBorder="1" applyAlignment="1" applyProtection="1">
      <alignment vertical="center" shrinkToFit="1"/>
      <protection locked="0"/>
    </xf>
    <xf numFmtId="176" fontId="13" fillId="0" borderId="9" xfId="0" applyNumberFormat="1" applyFont="1" applyFill="1" applyBorder="1" applyAlignment="1" applyProtection="1">
      <alignment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 applyProtection="1">
      <alignment vertical="center" shrinkToFit="1"/>
      <protection locked="0"/>
    </xf>
    <xf numFmtId="176" fontId="10" fillId="0" borderId="12" xfId="0" applyNumberFormat="1" applyFont="1" applyFill="1" applyBorder="1" applyAlignment="1" applyProtection="1">
      <alignment vertical="center" wrapText="1" shrinkToFit="1"/>
      <protection locked="0"/>
    </xf>
    <xf numFmtId="176" fontId="10" fillId="0" borderId="10" xfId="0" applyNumberFormat="1" applyFont="1" applyFill="1" applyBorder="1" applyAlignment="1" applyProtection="1">
      <alignment vertical="center" wrapText="1" shrinkToFit="1"/>
      <protection locked="0"/>
    </xf>
    <xf numFmtId="176" fontId="10" fillId="0" borderId="11" xfId="0" applyNumberFormat="1" applyFont="1" applyFill="1" applyBorder="1" applyAlignment="1" applyProtection="1">
      <alignment vertical="center" wrapText="1" shrinkToFit="1"/>
      <protection locked="0"/>
    </xf>
    <xf numFmtId="176" fontId="10" fillId="0" borderId="5" xfId="0" applyNumberFormat="1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 applyProtection="1">
      <alignment vertical="center" shrinkToFit="1"/>
      <protection locked="0"/>
    </xf>
    <xf numFmtId="176" fontId="10" fillId="0" borderId="12" xfId="0" applyNumberFormat="1" applyFont="1" applyFill="1" applyBorder="1" applyAlignment="1" applyProtection="1">
      <alignment vertical="center" shrinkToFit="1"/>
      <protection locked="0"/>
    </xf>
    <xf numFmtId="176" fontId="10" fillId="0" borderId="10" xfId="0" applyNumberFormat="1" applyFont="1" applyFill="1" applyBorder="1" applyAlignment="1" applyProtection="1">
      <alignment vertical="center" shrinkToFi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7" xfId="0" applyNumberFormat="1" applyFill="1" applyBorder="1" applyAlignment="1" applyProtection="1">
      <alignment vertical="center" shrinkToFit="1"/>
      <protection locked="0"/>
    </xf>
    <xf numFmtId="176" fontId="0" fillId="0" borderId="18" xfId="0" applyNumberFormat="1" applyFill="1" applyBorder="1" applyAlignment="1" applyProtection="1">
      <alignment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176" fontId="0" fillId="0" borderId="9" xfId="0" applyNumberFormat="1" applyFill="1" applyBorder="1" applyAlignment="1" applyProtection="1">
      <alignment horizontal="center" vertical="center" shrinkToFit="1"/>
      <protection locked="0"/>
    </xf>
    <xf numFmtId="176" fontId="0" fillId="0" borderId="10" xfId="0" applyNumberFormat="1" applyFill="1" applyBorder="1" applyAlignment="1" applyProtection="1">
      <alignment horizontal="center" vertical="center" shrinkToFit="1"/>
      <protection locked="0"/>
    </xf>
    <xf numFmtId="176" fontId="0" fillId="0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2EF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6350">
          <a:solidFill>
            <a:schemeClr val="tx1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S105"/>
  <sheetViews>
    <sheetView tabSelected="1" view="pageBreakPreview" zoomScale="85" zoomScaleNormal="100" zoomScaleSheetLayoutView="85" workbookViewId="0">
      <pane xSplit="4" topLeftCell="E1" activePane="topRight" state="frozen"/>
      <selection activeCell="G18" sqref="G18"/>
      <selection pane="topRight"/>
    </sheetView>
  </sheetViews>
  <sheetFormatPr defaultColWidth="9" defaultRowHeight="16.5" customHeight="1"/>
  <cols>
    <col min="1" max="1" width="3.125" style="29" bestFit="1" customWidth="1"/>
    <col min="2" max="2" width="17.25" style="29" bestFit="1" customWidth="1"/>
    <col min="3" max="3" width="9" style="29"/>
    <col min="4" max="4" width="22.375" style="30" customWidth="1"/>
    <col min="5" max="16" width="11.125" style="30" customWidth="1"/>
    <col min="17" max="17" width="11.125" style="29" customWidth="1"/>
    <col min="18" max="18" width="12.25" style="30" bestFit="1" customWidth="1"/>
    <col min="19" max="19" width="11" style="31" bestFit="1" customWidth="1"/>
    <col min="20" max="16384" width="9" style="30"/>
  </cols>
  <sheetData>
    <row r="1" spans="1:19" ht="31.5" customHeight="1">
      <c r="B1" s="28" t="s">
        <v>193</v>
      </c>
      <c r="C1" s="28"/>
      <c r="D1" s="28"/>
      <c r="E1" s="28"/>
      <c r="R1" s="30" t="s">
        <v>6</v>
      </c>
      <c r="S1" s="31" t="s">
        <v>7</v>
      </c>
    </row>
    <row r="2" spans="1:19" ht="31.5" customHeight="1" thickBot="1">
      <c r="B2" s="32"/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5" t="s">
        <v>5</v>
      </c>
      <c r="R2" s="36">
        <f>SUM(R3,R7,R11,R15,R19,R23,R27,R31,R35,R39,R43,R47,R51,R55,R59,R63,R67,R71,R75,R79,R84,R89,R94,R99)</f>
        <v>84638100.523999989</v>
      </c>
    </row>
    <row r="3" spans="1:19" ht="16.5" customHeight="1">
      <c r="A3" s="102">
        <v>1</v>
      </c>
      <c r="B3" s="104" t="s">
        <v>81</v>
      </c>
      <c r="C3" s="37" t="s">
        <v>1</v>
      </c>
      <c r="D3" s="38" t="s">
        <v>0</v>
      </c>
      <c r="E3" s="39" t="s">
        <v>15</v>
      </c>
      <c r="F3" s="39" t="s">
        <v>16</v>
      </c>
      <c r="G3" s="39" t="s">
        <v>17</v>
      </c>
      <c r="H3" s="39" t="s">
        <v>18</v>
      </c>
      <c r="I3" s="39" t="s">
        <v>19</v>
      </c>
      <c r="J3" s="39" t="s">
        <v>196</v>
      </c>
      <c r="K3" s="39" t="s">
        <v>78</v>
      </c>
      <c r="L3" s="39" t="s">
        <v>79</v>
      </c>
      <c r="M3" s="39" t="s">
        <v>185</v>
      </c>
      <c r="N3" s="39" t="s">
        <v>186</v>
      </c>
      <c r="O3" s="39" t="s">
        <v>187</v>
      </c>
      <c r="P3" s="39" t="s">
        <v>194</v>
      </c>
      <c r="Q3" s="40" t="s">
        <v>5</v>
      </c>
      <c r="R3" s="41">
        <f>SUM(R4:R6)</f>
        <v>16120952.686000001</v>
      </c>
    </row>
    <row r="4" spans="1:19" ht="16.5" customHeight="1">
      <c r="A4" s="103"/>
      <c r="B4" s="105"/>
      <c r="C4" s="106" t="s">
        <v>82</v>
      </c>
      <c r="D4" s="42" t="s">
        <v>2</v>
      </c>
      <c r="E4" s="43">
        <v>359</v>
      </c>
      <c r="F4" s="43">
        <v>359</v>
      </c>
      <c r="G4" s="43">
        <v>359</v>
      </c>
      <c r="H4" s="43">
        <v>359</v>
      </c>
      <c r="I4" s="43">
        <v>359</v>
      </c>
      <c r="J4" s="43">
        <v>359</v>
      </c>
      <c r="K4" s="43">
        <v>359</v>
      </c>
      <c r="L4" s="44">
        <v>359</v>
      </c>
      <c r="M4" s="70">
        <v>344</v>
      </c>
      <c r="N4" s="70">
        <v>358</v>
      </c>
      <c r="O4" s="70">
        <v>358</v>
      </c>
      <c r="P4" s="70">
        <v>358</v>
      </c>
      <c r="Q4" s="45" t="s">
        <v>80</v>
      </c>
      <c r="R4" s="30">
        <f>P4*S4*12*0.85</f>
        <v>6006005.6159999995</v>
      </c>
      <c r="S4" s="31">
        <v>1644.76</v>
      </c>
    </row>
    <row r="5" spans="1:19" ht="16.5" customHeight="1">
      <c r="A5" s="103"/>
      <c r="B5" s="105"/>
      <c r="C5" s="107"/>
      <c r="D5" s="42" t="s">
        <v>4</v>
      </c>
      <c r="E5" s="43" t="s">
        <v>80</v>
      </c>
      <c r="F5" s="43" t="s">
        <v>80</v>
      </c>
      <c r="G5" s="43" t="s">
        <v>80</v>
      </c>
      <c r="H5" s="43" t="s">
        <v>80</v>
      </c>
      <c r="I5" s="43" t="s">
        <v>80</v>
      </c>
      <c r="J5" s="43" t="s">
        <v>80</v>
      </c>
      <c r="K5" s="43" t="s">
        <v>80</v>
      </c>
      <c r="L5" s="44">
        <v>65909</v>
      </c>
      <c r="M5" s="43">
        <v>69104</v>
      </c>
      <c r="N5" s="43">
        <v>62746</v>
      </c>
      <c r="O5" s="43" t="s">
        <v>80</v>
      </c>
      <c r="P5" s="43" t="s">
        <v>80</v>
      </c>
      <c r="Q5" s="45">
        <f>SUM(E5:P5)</f>
        <v>197759</v>
      </c>
      <c r="R5" s="30">
        <f>Q5*S5</f>
        <v>3411342.75</v>
      </c>
      <c r="S5" s="31">
        <v>17.25</v>
      </c>
    </row>
    <row r="6" spans="1:19" ht="16.5" customHeight="1" thickBot="1">
      <c r="A6" s="103"/>
      <c r="B6" s="105"/>
      <c r="C6" s="107"/>
      <c r="D6" s="42" t="s">
        <v>3</v>
      </c>
      <c r="E6" s="44">
        <v>49673</v>
      </c>
      <c r="F6" s="43">
        <v>58081</v>
      </c>
      <c r="G6" s="43">
        <v>51964</v>
      </c>
      <c r="H6" s="43">
        <v>48829</v>
      </c>
      <c r="I6" s="43">
        <v>39944</v>
      </c>
      <c r="J6" s="43">
        <v>37954</v>
      </c>
      <c r="K6" s="43">
        <v>45397</v>
      </c>
      <c r="L6" s="44" t="s">
        <v>80</v>
      </c>
      <c r="M6" s="44" t="s">
        <v>80</v>
      </c>
      <c r="N6" s="44" t="s">
        <v>80</v>
      </c>
      <c r="O6" s="49">
        <v>42673</v>
      </c>
      <c r="P6" s="43">
        <v>40312</v>
      </c>
      <c r="Q6" s="45">
        <f>SUM(E6:P6)</f>
        <v>414827</v>
      </c>
      <c r="R6" s="30">
        <f>Q6*S6</f>
        <v>6703604.3200000003</v>
      </c>
      <c r="S6" s="31">
        <v>16.16</v>
      </c>
    </row>
    <row r="7" spans="1:19" ht="16.5" customHeight="1">
      <c r="A7" s="102">
        <v>2</v>
      </c>
      <c r="B7" s="104" t="s">
        <v>83</v>
      </c>
      <c r="C7" s="37" t="s">
        <v>1</v>
      </c>
      <c r="D7" s="38" t="s">
        <v>0</v>
      </c>
      <c r="E7" s="39" t="s">
        <v>15</v>
      </c>
      <c r="F7" s="39" t="s">
        <v>16</v>
      </c>
      <c r="G7" s="39" t="s">
        <v>17</v>
      </c>
      <c r="H7" s="39" t="s">
        <v>18</v>
      </c>
      <c r="I7" s="39" t="s">
        <v>19</v>
      </c>
      <c r="J7" s="39" t="s">
        <v>196</v>
      </c>
      <c r="K7" s="39" t="s">
        <v>78</v>
      </c>
      <c r="L7" s="39" t="s">
        <v>79</v>
      </c>
      <c r="M7" s="39" t="s">
        <v>185</v>
      </c>
      <c r="N7" s="39" t="s">
        <v>186</v>
      </c>
      <c r="O7" s="39" t="s">
        <v>187</v>
      </c>
      <c r="P7" s="39" t="s">
        <v>194</v>
      </c>
      <c r="Q7" s="40" t="s">
        <v>5</v>
      </c>
      <c r="R7" s="41">
        <f>SUM(R8:R10)</f>
        <v>2055045.4479999999</v>
      </c>
    </row>
    <row r="8" spans="1:19" ht="16.5" customHeight="1">
      <c r="A8" s="103"/>
      <c r="B8" s="105"/>
      <c r="C8" s="106" t="s">
        <v>82</v>
      </c>
      <c r="D8" s="42" t="s">
        <v>2</v>
      </c>
      <c r="E8" s="43">
        <v>42</v>
      </c>
      <c r="F8" s="43">
        <v>42</v>
      </c>
      <c r="G8" s="43">
        <v>49</v>
      </c>
      <c r="H8" s="43">
        <v>49</v>
      </c>
      <c r="I8" s="43">
        <v>49</v>
      </c>
      <c r="J8" s="43">
        <v>49</v>
      </c>
      <c r="K8" s="43">
        <v>49</v>
      </c>
      <c r="L8" s="44">
        <v>49</v>
      </c>
      <c r="M8" s="44">
        <v>49</v>
      </c>
      <c r="N8" s="44">
        <v>49</v>
      </c>
      <c r="O8" s="44">
        <v>49</v>
      </c>
      <c r="P8" s="44">
        <v>49</v>
      </c>
      <c r="Q8" s="45" t="s">
        <v>80</v>
      </c>
      <c r="R8" s="30">
        <f>P8*S8*12*0.85</f>
        <v>822051.04800000007</v>
      </c>
      <c r="S8" s="31">
        <v>1644.76</v>
      </c>
    </row>
    <row r="9" spans="1:19" ht="16.5" customHeight="1">
      <c r="A9" s="103"/>
      <c r="B9" s="105"/>
      <c r="C9" s="107"/>
      <c r="D9" s="42" t="s">
        <v>4</v>
      </c>
      <c r="E9" s="43" t="s">
        <v>80</v>
      </c>
      <c r="F9" s="43" t="s">
        <v>80</v>
      </c>
      <c r="G9" s="43" t="s">
        <v>80</v>
      </c>
      <c r="H9" s="43" t="s">
        <v>80</v>
      </c>
      <c r="I9" s="43" t="s">
        <v>80</v>
      </c>
      <c r="J9" s="43" t="s">
        <v>80</v>
      </c>
      <c r="K9" s="43" t="s">
        <v>80</v>
      </c>
      <c r="L9" s="44">
        <v>6789</v>
      </c>
      <c r="M9" s="44">
        <v>8528</v>
      </c>
      <c r="N9" s="44">
        <v>7339</v>
      </c>
      <c r="O9" s="43" t="s">
        <v>80</v>
      </c>
      <c r="P9" s="43" t="s">
        <v>80</v>
      </c>
      <c r="Q9" s="45">
        <f>SUM(E9:P9)</f>
        <v>22656</v>
      </c>
      <c r="R9" s="30">
        <f>Q9*S9</f>
        <v>390816</v>
      </c>
      <c r="S9" s="31">
        <v>17.25</v>
      </c>
    </row>
    <row r="10" spans="1:19" ht="16.5" customHeight="1" thickBot="1">
      <c r="A10" s="103"/>
      <c r="B10" s="105"/>
      <c r="C10" s="107"/>
      <c r="D10" s="42" t="s">
        <v>3</v>
      </c>
      <c r="E10" s="44">
        <v>6063</v>
      </c>
      <c r="F10" s="43">
        <v>7208</v>
      </c>
      <c r="G10" s="43">
        <v>7284</v>
      </c>
      <c r="H10" s="43">
        <v>6159</v>
      </c>
      <c r="I10" s="43">
        <v>4590</v>
      </c>
      <c r="J10" s="43">
        <v>4498</v>
      </c>
      <c r="K10" s="43">
        <v>5697</v>
      </c>
      <c r="L10" s="44" t="s">
        <v>80</v>
      </c>
      <c r="M10" s="44" t="s">
        <v>80</v>
      </c>
      <c r="N10" s="44" t="s">
        <v>80</v>
      </c>
      <c r="O10" s="49">
        <v>5475</v>
      </c>
      <c r="P10" s="44">
        <v>5141</v>
      </c>
      <c r="Q10" s="45">
        <f>SUM(E10:P10)</f>
        <v>52115</v>
      </c>
      <c r="R10" s="30">
        <f>Q10*S10</f>
        <v>842178.4</v>
      </c>
      <c r="S10" s="31">
        <v>16.16</v>
      </c>
    </row>
    <row r="11" spans="1:19" ht="16.5" customHeight="1">
      <c r="A11" s="102">
        <v>3</v>
      </c>
      <c r="B11" s="104" t="s">
        <v>84</v>
      </c>
      <c r="C11" s="37" t="s">
        <v>1</v>
      </c>
      <c r="D11" s="38" t="s">
        <v>0</v>
      </c>
      <c r="E11" s="39" t="s">
        <v>15</v>
      </c>
      <c r="F11" s="39" t="s">
        <v>16</v>
      </c>
      <c r="G11" s="39" t="s">
        <v>17</v>
      </c>
      <c r="H11" s="39" t="s">
        <v>18</v>
      </c>
      <c r="I11" s="39" t="s">
        <v>19</v>
      </c>
      <c r="J11" s="39" t="s">
        <v>196</v>
      </c>
      <c r="K11" s="39" t="s">
        <v>78</v>
      </c>
      <c r="L11" s="39" t="s">
        <v>79</v>
      </c>
      <c r="M11" s="39" t="s">
        <v>185</v>
      </c>
      <c r="N11" s="39" t="s">
        <v>186</v>
      </c>
      <c r="O11" s="39" t="s">
        <v>187</v>
      </c>
      <c r="P11" s="39" t="s">
        <v>194</v>
      </c>
      <c r="Q11" s="40" t="s">
        <v>5</v>
      </c>
      <c r="R11" s="41">
        <f>SUM(R12:R14)</f>
        <v>2621884.2519999999</v>
      </c>
    </row>
    <row r="12" spans="1:19" ht="16.5" customHeight="1">
      <c r="A12" s="103"/>
      <c r="B12" s="105"/>
      <c r="C12" s="106" t="s">
        <v>82</v>
      </c>
      <c r="D12" s="42" t="s">
        <v>2</v>
      </c>
      <c r="E12" s="43">
        <v>47</v>
      </c>
      <c r="F12" s="43">
        <v>47</v>
      </c>
      <c r="G12" s="43">
        <v>47</v>
      </c>
      <c r="H12" s="43">
        <v>47</v>
      </c>
      <c r="I12" s="43">
        <v>47</v>
      </c>
      <c r="J12" s="43">
        <v>47</v>
      </c>
      <c r="K12" s="43">
        <v>47</v>
      </c>
      <c r="L12" s="43">
        <v>46</v>
      </c>
      <c r="M12" s="44">
        <v>66</v>
      </c>
      <c r="N12" s="44">
        <v>86</v>
      </c>
      <c r="O12" s="44">
        <v>86</v>
      </c>
      <c r="P12" s="44">
        <v>86</v>
      </c>
      <c r="Q12" s="45" t="s">
        <v>80</v>
      </c>
      <c r="R12" s="30">
        <f>P12*S12*12*0.85</f>
        <v>1442783.4719999998</v>
      </c>
      <c r="S12" s="31">
        <v>1644.76</v>
      </c>
    </row>
    <row r="13" spans="1:19" ht="16.5" customHeight="1">
      <c r="A13" s="103"/>
      <c r="B13" s="105"/>
      <c r="C13" s="107"/>
      <c r="D13" s="42" t="s">
        <v>4</v>
      </c>
      <c r="E13" s="43" t="s">
        <v>80</v>
      </c>
      <c r="F13" s="43" t="s">
        <v>80</v>
      </c>
      <c r="G13" s="43" t="s">
        <v>80</v>
      </c>
      <c r="H13" s="43" t="s">
        <v>80</v>
      </c>
      <c r="I13" s="43" t="s">
        <v>80</v>
      </c>
      <c r="J13" s="43" t="s">
        <v>80</v>
      </c>
      <c r="K13" s="43" t="s">
        <v>80</v>
      </c>
      <c r="L13" s="44">
        <v>6689</v>
      </c>
      <c r="M13" s="44">
        <v>4648</v>
      </c>
      <c r="N13" s="44">
        <v>9021</v>
      </c>
      <c r="O13" s="43" t="s">
        <v>80</v>
      </c>
      <c r="P13" s="43" t="s">
        <v>80</v>
      </c>
      <c r="Q13" s="45">
        <f>SUM(E13:P13)</f>
        <v>20358</v>
      </c>
      <c r="R13" s="30">
        <f>Q13*S13</f>
        <v>351175.5</v>
      </c>
      <c r="S13" s="31">
        <v>17.25</v>
      </c>
    </row>
    <row r="14" spans="1:19" ht="16.5" customHeight="1" thickBot="1">
      <c r="A14" s="103"/>
      <c r="B14" s="105"/>
      <c r="C14" s="107"/>
      <c r="D14" s="42" t="s">
        <v>3</v>
      </c>
      <c r="E14" s="44">
        <v>5259</v>
      </c>
      <c r="F14" s="43">
        <v>6044</v>
      </c>
      <c r="G14" s="43">
        <v>6056</v>
      </c>
      <c r="H14" s="43">
        <v>5292</v>
      </c>
      <c r="I14" s="43">
        <v>4828</v>
      </c>
      <c r="J14" s="43">
        <v>5336</v>
      </c>
      <c r="K14" s="43">
        <v>6376</v>
      </c>
      <c r="L14" s="44" t="s">
        <v>80</v>
      </c>
      <c r="M14" s="44" t="s">
        <v>80</v>
      </c>
      <c r="N14" s="44" t="s">
        <v>80</v>
      </c>
      <c r="O14" s="49">
        <v>6417</v>
      </c>
      <c r="P14" s="44">
        <v>5625</v>
      </c>
      <c r="Q14" s="45">
        <f>SUM(E14:P14)</f>
        <v>51233</v>
      </c>
      <c r="R14" s="30">
        <f>Q14*S14</f>
        <v>827925.28</v>
      </c>
      <c r="S14" s="31">
        <v>16.16</v>
      </c>
    </row>
    <row r="15" spans="1:19" ht="16.5" customHeight="1">
      <c r="A15" s="102">
        <v>4</v>
      </c>
      <c r="B15" s="108" t="s">
        <v>85</v>
      </c>
      <c r="C15" s="37" t="s">
        <v>1</v>
      </c>
      <c r="D15" s="38" t="s">
        <v>0</v>
      </c>
      <c r="E15" s="39" t="s">
        <v>15</v>
      </c>
      <c r="F15" s="39" t="s">
        <v>16</v>
      </c>
      <c r="G15" s="39" t="s">
        <v>17</v>
      </c>
      <c r="H15" s="39" t="s">
        <v>18</v>
      </c>
      <c r="I15" s="39" t="s">
        <v>19</v>
      </c>
      <c r="J15" s="39" t="s">
        <v>196</v>
      </c>
      <c r="K15" s="39" t="s">
        <v>78</v>
      </c>
      <c r="L15" s="39" t="s">
        <v>79</v>
      </c>
      <c r="M15" s="39" t="s">
        <v>185</v>
      </c>
      <c r="N15" s="39" t="s">
        <v>186</v>
      </c>
      <c r="O15" s="39" t="s">
        <v>187</v>
      </c>
      <c r="P15" s="39" t="s">
        <v>194</v>
      </c>
      <c r="Q15" s="40" t="s">
        <v>5</v>
      </c>
      <c r="R15" s="41">
        <f>SUM(R16:R18)</f>
        <v>3864251.176</v>
      </c>
    </row>
    <row r="16" spans="1:19" ht="16.5" customHeight="1">
      <c r="A16" s="103"/>
      <c r="B16" s="107"/>
      <c r="C16" s="106" t="s">
        <v>82</v>
      </c>
      <c r="D16" s="42" t="s">
        <v>2</v>
      </c>
      <c r="E16" s="46">
        <v>63</v>
      </c>
      <c r="F16" s="46">
        <v>63</v>
      </c>
      <c r="G16" s="46">
        <v>63</v>
      </c>
      <c r="H16" s="43">
        <v>63</v>
      </c>
      <c r="I16" s="43">
        <v>63</v>
      </c>
      <c r="J16" s="43">
        <v>63</v>
      </c>
      <c r="K16" s="43">
        <v>85</v>
      </c>
      <c r="L16" s="43">
        <v>85</v>
      </c>
      <c r="M16" s="44">
        <v>99</v>
      </c>
      <c r="N16" s="44">
        <v>118</v>
      </c>
      <c r="O16" s="44">
        <v>118</v>
      </c>
      <c r="P16" s="44">
        <v>118</v>
      </c>
      <c r="Q16" s="45" t="s">
        <v>80</v>
      </c>
      <c r="R16" s="30">
        <f>P16*S16*12*0.85</f>
        <v>1979633.1360000002</v>
      </c>
      <c r="S16" s="31">
        <v>1644.76</v>
      </c>
    </row>
    <row r="17" spans="1:19" ht="16.5" customHeight="1">
      <c r="A17" s="103"/>
      <c r="B17" s="107"/>
      <c r="C17" s="107"/>
      <c r="D17" s="42" t="s">
        <v>4</v>
      </c>
      <c r="E17" s="46" t="s">
        <v>80</v>
      </c>
      <c r="F17" s="46" t="s">
        <v>80</v>
      </c>
      <c r="G17" s="46" t="s">
        <v>80</v>
      </c>
      <c r="H17" s="43" t="s">
        <v>80</v>
      </c>
      <c r="I17" s="43" t="s">
        <v>80</v>
      </c>
      <c r="J17" s="43" t="s">
        <v>80</v>
      </c>
      <c r="K17" s="43" t="s">
        <v>80</v>
      </c>
      <c r="L17" s="44">
        <v>15156</v>
      </c>
      <c r="M17" s="44">
        <v>5977</v>
      </c>
      <c r="N17" s="44">
        <v>12127</v>
      </c>
      <c r="O17" s="43" t="s">
        <v>80</v>
      </c>
      <c r="P17" s="43" t="s">
        <v>80</v>
      </c>
      <c r="Q17" s="45">
        <f>SUM(E17:P17)</f>
        <v>33260</v>
      </c>
      <c r="R17" s="30">
        <f>Q17*S17</f>
        <v>573735</v>
      </c>
      <c r="S17" s="31">
        <v>17.25</v>
      </c>
    </row>
    <row r="18" spans="1:19" ht="16.5" customHeight="1" thickBot="1">
      <c r="A18" s="103"/>
      <c r="B18" s="107"/>
      <c r="C18" s="107"/>
      <c r="D18" s="42" t="s">
        <v>3</v>
      </c>
      <c r="E18" s="47">
        <v>7700</v>
      </c>
      <c r="F18" s="46">
        <v>8848</v>
      </c>
      <c r="G18" s="46">
        <v>9639</v>
      </c>
      <c r="H18" s="43">
        <v>8307</v>
      </c>
      <c r="I18" s="43">
        <v>6638</v>
      </c>
      <c r="J18" s="43">
        <v>7121</v>
      </c>
      <c r="K18" s="43">
        <v>14710</v>
      </c>
      <c r="L18" s="44" t="s">
        <v>80</v>
      </c>
      <c r="M18" s="44" t="s">
        <v>80</v>
      </c>
      <c r="N18" s="44" t="s">
        <v>80</v>
      </c>
      <c r="O18" s="49">
        <v>9275</v>
      </c>
      <c r="P18" s="44">
        <v>8881</v>
      </c>
      <c r="Q18" s="45">
        <f>SUM(E18:P18)</f>
        <v>81119</v>
      </c>
      <c r="R18" s="30">
        <f>Q18*S18</f>
        <v>1310883.04</v>
      </c>
      <c r="S18" s="31">
        <v>16.16</v>
      </c>
    </row>
    <row r="19" spans="1:19" ht="16.5" customHeight="1">
      <c r="A19" s="102">
        <v>5</v>
      </c>
      <c r="B19" s="108" t="s">
        <v>86</v>
      </c>
      <c r="C19" s="37" t="s">
        <v>1</v>
      </c>
      <c r="D19" s="38" t="s">
        <v>0</v>
      </c>
      <c r="E19" s="39" t="s">
        <v>15</v>
      </c>
      <c r="F19" s="39" t="s">
        <v>16</v>
      </c>
      <c r="G19" s="39" t="s">
        <v>17</v>
      </c>
      <c r="H19" s="39" t="s">
        <v>18</v>
      </c>
      <c r="I19" s="39" t="s">
        <v>19</v>
      </c>
      <c r="J19" s="39" t="s">
        <v>196</v>
      </c>
      <c r="K19" s="39" t="s">
        <v>78</v>
      </c>
      <c r="L19" s="39" t="s">
        <v>79</v>
      </c>
      <c r="M19" s="39" t="s">
        <v>185</v>
      </c>
      <c r="N19" s="39" t="s">
        <v>186</v>
      </c>
      <c r="O19" s="39" t="s">
        <v>187</v>
      </c>
      <c r="P19" s="39" t="s">
        <v>194</v>
      </c>
      <c r="Q19" s="40" t="s">
        <v>5</v>
      </c>
      <c r="R19" s="41">
        <f>SUM(R20:R22)</f>
        <v>5473534.5059999991</v>
      </c>
    </row>
    <row r="20" spans="1:19" ht="16.5" customHeight="1">
      <c r="A20" s="103"/>
      <c r="B20" s="107"/>
      <c r="C20" s="106" t="s">
        <v>82</v>
      </c>
      <c r="D20" s="42" t="s">
        <v>2</v>
      </c>
      <c r="E20" s="46">
        <v>94</v>
      </c>
      <c r="F20" s="46">
        <v>94</v>
      </c>
      <c r="G20" s="46">
        <v>94</v>
      </c>
      <c r="H20" s="46">
        <v>94</v>
      </c>
      <c r="I20" s="46">
        <v>94</v>
      </c>
      <c r="J20" s="46">
        <v>94</v>
      </c>
      <c r="K20" s="43">
        <v>104</v>
      </c>
      <c r="L20" s="43">
        <v>104</v>
      </c>
      <c r="M20" s="44">
        <v>128</v>
      </c>
      <c r="N20" s="44">
        <v>178</v>
      </c>
      <c r="O20" s="44">
        <v>178</v>
      </c>
      <c r="P20" s="44">
        <v>178</v>
      </c>
      <c r="Q20" s="45" t="s">
        <v>80</v>
      </c>
      <c r="R20" s="30">
        <f>P20*S20*12*0.85</f>
        <v>2986226.2559999996</v>
      </c>
      <c r="S20" s="31">
        <v>1644.76</v>
      </c>
    </row>
    <row r="21" spans="1:19" ht="16.5" customHeight="1">
      <c r="A21" s="103"/>
      <c r="B21" s="107"/>
      <c r="C21" s="107"/>
      <c r="D21" s="42" t="s">
        <v>4</v>
      </c>
      <c r="E21" s="46" t="s">
        <v>80</v>
      </c>
      <c r="F21" s="46" t="s">
        <v>80</v>
      </c>
      <c r="G21" s="46" t="s">
        <v>80</v>
      </c>
      <c r="H21" s="46" t="s">
        <v>80</v>
      </c>
      <c r="I21" s="46" t="s">
        <v>80</v>
      </c>
      <c r="J21" s="46" t="s">
        <v>80</v>
      </c>
      <c r="K21" s="43" t="s">
        <v>80</v>
      </c>
      <c r="L21" s="44">
        <v>18730</v>
      </c>
      <c r="M21" s="44">
        <v>9259</v>
      </c>
      <c r="N21" s="44">
        <v>19032</v>
      </c>
      <c r="O21" s="43" t="s">
        <v>80</v>
      </c>
      <c r="P21" s="43" t="s">
        <v>80</v>
      </c>
      <c r="Q21" s="45">
        <f>SUM(E21:P21)</f>
        <v>47021</v>
      </c>
      <c r="R21" s="30">
        <f>Q21*S21</f>
        <v>811112.25</v>
      </c>
      <c r="S21" s="31">
        <v>17.25</v>
      </c>
    </row>
    <row r="22" spans="1:19" ht="16.5" customHeight="1" thickBot="1">
      <c r="A22" s="103"/>
      <c r="B22" s="107"/>
      <c r="C22" s="107"/>
      <c r="D22" s="42" t="s">
        <v>3</v>
      </c>
      <c r="E22" s="47">
        <v>9837</v>
      </c>
      <c r="F22" s="46">
        <v>11567</v>
      </c>
      <c r="G22" s="46">
        <v>11853</v>
      </c>
      <c r="H22" s="46">
        <v>9896</v>
      </c>
      <c r="I22" s="46">
        <v>8711</v>
      </c>
      <c r="J22" s="46">
        <v>9629</v>
      </c>
      <c r="K22" s="43">
        <v>16532</v>
      </c>
      <c r="L22" s="44" t="s">
        <v>80</v>
      </c>
      <c r="M22" s="44" t="s">
        <v>80</v>
      </c>
      <c r="N22" s="44" t="s">
        <v>80</v>
      </c>
      <c r="O22" s="49">
        <v>13636</v>
      </c>
      <c r="P22" s="44">
        <v>12064</v>
      </c>
      <c r="Q22" s="45">
        <f>SUM(E22:P22)</f>
        <v>103725</v>
      </c>
      <c r="R22" s="30">
        <f>Q22*S22</f>
        <v>1676196</v>
      </c>
      <c r="S22" s="31">
        <v>16.16</v>
      </c>
    </row>
    <row r="23" spans="1:19" ht="16.5" customHeight="1">
      <c r="A23" s="102">
        <v>6</v>
      </c>
      <c r="B23" s="104" t="s">
        <v>87</v>
      </c>
      <c r="C23" s="37" t="s">
        <v>1</v>
      </c>
      <c r="D23" s="38" t="s">
        <v>0</v>
      </c>
      <c r="E23" s="39" t="s">
        <v>15</v>
      </c>
      <c r="F23" s="39" t="s">
        <v>16</v>
      </c>
      <c r="G23" s="39" t="s">
        <v>17</v>
      </c>
      <c r="H23" s="39" t="s">
        <v>18</v>
      </c>
      <c r="I23" s="39" t="s">
        <v>19</v>
      </c>
      <c r="J23" s="39" t="s">
        <v>196</v>
      </c>
      <c r="K23" s="39" t="s">
        <v>78</v>
      </c>
      <c r="L23" s="39" t="s">
        <v>79</v>
      </c>
      <c r="M23" s="39" t="s">
        <v>185</v>
      </c>
      <c r="N23" s="39" t="s">
        <v>186</v>
      </c>
      <c r="O23" s="39" t="s">
        <v>187</v>
      </c>
      <c r="P23" s="39" t="s">
        <v>194</v>
      </c>
      <c r="Q23" s="40" t="s">
        <v>5</v>
      </c>
      <c r="R23" s="41">
        <f>SUM(R24:R26)</f>
        <v>3781687.6159999999</v>
      </c>
    </row>
    <row r="24" spans="1:19" ht="16.5" customHeight="1">
      <c r="A24" s="103"/>
      <c r="B24" s="105"/>
      <c r="C24" s="106" t="s">
        <v>82</v>
      </c>
      <c r="D24" s="42" t="s">
        <v>2</v>
      </c>
      <c r="E24" s="46">
        <v>80</v>
      </c>
      <c r="F24" s="46">
        <v>80</v>
      </c>
      <c r="G24" s="46">
        <v>80</v>
      </c>
      <c r="H24" s="46">
        <v>80</v>
      </c>
      <c r="I24" s="46">
        <v>80</v>
      </c>
      <c r="J24" s="43">
        <v>80</v>
      </c>
      <c r="K24" s="43">
        <v>80</v>
      </c>
      <c r="L24" s="43">
        <v>73</v>
      </c>
      <c r="M24" s="44">
        <v>88</v>
      </c>
      <c r="N24" s="44">
        <v>108</v>
      </c>
      <c r="O24" s="44">
        <v>108</v>
      </c>
      <c r="P24" s="44">
        <v>108</v>
      </c>
      <c r="Q24" s="45" t="s">
        <v>80</v>
      </c>
      <c r="R24" s="30">
        <f>P24*S24*12*0.85</f>
        <v>1811867.6159999999</v>
      </c>
      <c r="S24" s="31">
        <v>1644.76</v>
      </c>
    </row>
    <row r="25" spans="1:19" ht="16.5" customHeight="1">
      <c r="A25" s="103"/>
      <c r="B25" s="105"/>
      <c r="C25" s="107"/>
      <c r="D25" s="42" t="s">
        <v>4</v>
      </c>
      <c r="E25" s="46" t="s">
        <v>80</v>
      </c>
      <c r="F25" s="46" t="s">
        <v>80</v>
      </c>
      <c r="G25" s="46" t="s">
        <v>80</v>
      </c>
      <c r="H25" s="46" t="s">
        <v>80</v>
      </c>
      <c r="I25" s="46" t="s">
        <v>80</v>
      </c>
      <c r="J25" s="43" t="s">
        <v>80</v>
      </c>
      <c r="K25" s="43" t="s">
        <v>80</v>
      </c>
      <c r="L25" s="44">
        <v>13993</v>
      </c>
      <c r="M25" s="44">
        <v>7865</v>
      </c>
      <c r="N25" s="44">
        <v>14462</v>
      </c>
      <c r="O25" s="43" t="s">
        <v>80</v>
      </c>
      <c r="P25" s="43" t="s">
        <v>80</v>
      </c>
      <c r="Q25" s="45">
        <f>SUM(E25:P25)</f>
        <v>36320</v>
      </c>
      <c r="R25" s="30">
        <f>Q25*S25</f>
        <v>626520</v>
      </c>
      <c r="S25" s="31">
        <v>17.25</v>
      </c>
    </row>
    <row r="26" spans="1:19" ht="16.5" customHeight="1" thickBot="1">
      <c r="A26" s="103"/>
      <c r="B26" s="109"/>
      <c r="C26" s="107"/>
      <c r="D26" s="42" t="s">
        <v>3</v>
      </c>
      <c r="E26" s="47">
        <v>8789</v>
      </c>
      <c r="F26" s="46">
        <v>9175</v>
      </c>
      <c r="G26" s="46">
        <v>9183</v>
      </c>
      <c r="H26" s="46">
        <v>8211</v>
      </c>
      <c r="I26" s="46">
        <v>7770</v>
      </c>
      <c r="J26" s="43">
        <v>8205</v>
      </c>
      <c r="K26" s="43">
        <v>12028</v>
      </c>
      <c r="L26" s="44" t="s">
        <v>80</v>
      </c>
      <c r="M26" s="44" t="s">
        <v>80</v>
      </c>
      <c r="N26" s="44" t="s">
        <v>80</v>
      </c>
      <c r="O26" s="49">
        <v>10575</v>
      </c>
      <c r="P26" s="44">
        <v>9189</v>
      </c>
      <c r="Q26" s="45">
        <f>SUM(E26:P26)</f>
        <v>83125</v>
      </c>
      <c r="R26" s="30">
        <f>Q26*S26</f>
        <v>1343300</v>
      </c>
      <c r="S26" s="31">
        <v>16.16</v>
      </c>
    </row>
    <row r="27" spans="1:19" ht="16.5" customHeight="1">
      <c r="A27" s="102">
        <v>7</v>
      </c>
      <c r="B27" s="104" t="s">
        <v>88</v>
      </c>
      <c r="C27" s="37" t="s">
        <v>1</v>
      </c>
      <c r="D27" s="38" t="s">
        <v>0</v>
      </c>
      <c r="E27" s="39" t="s">
        <v>15</v>
      </c>
      <c r="F27" s="39" t="s">
        <v>16</v>
      </c>
      <c r="G27" s="39" t="s">
        <v>17</v>
      </c>
      <c r="H27" s="39" t="s">
        <v>18</v>
      </c>
      <c r="I27" s="39" t="s">
        <v>19</v>
      </c>
      <c r="J27" s="39" t="s">
        <v>196</v>
      </c>
      <c r="K27" s="39" t="s">
        <v>78</v>
      </c>
      <c r="L27" s="39" t="s">
        <v>79</v>
      </c>
      <c r="M27" s="39" t="s">
        <v>185</v>
      </c>
      <c r="N27" s="39" t="s">
        <v>186</v>
      </c>
      <c r="O27" s="39" t="s">
        <v>187</v>
      </c>
      <c r="P27" s="39" t="s">
        <v>194</v>
      </c>
      <c r="Q27" s="40" t="s">
        <v>5</v>
      </c>
      <c r="R27" s="41">
        <f>SUM(R28:R30)</f>
        <v>2612152.7379999999</v>
      </c>
    </row>
    <row r="28" spans="1:19" ht="16.5" customHeight="1">
      <c r="A28" s="103"/>
      <c r="B28" s="105"/>
      <c r="C28" s="106" t="s">
        <v>82</v>
      </c>
      <c r="D28" s="42" t="s">
        <v>2</v>
      </c>
      <c r="E28" s="46">
        <v>36</v>
      </c>
      <c r="F28" s="46">
        <v>36</v>
      </c>
      <c r="G28" s="46">
        <v>41</v>
      </c>
      <c r="H28" s="46">
        <v>41</v>
      </c>
      <c r="I28" s="46">
        <v>41</v>
      </c>
      <c r="J28" s="46">
        <v>41</v>
      </c>
      <c r="K28" s="43">
        <v>41</v>
      </c>
      <c r="L28" s="43">
        <v>41</v>
      </c>
      <c r="M28" s="44">
        <v>49</v>
      </c>
      <c r="N28" s="44">
        <v>74</v>
      </c>
      <c r="O28" s="44">
        <v>74</v>
      </c>
      <c r="P28" s="44">
        <v>74</v>
      </c>
      <c r="Q28" s="45" t="s">
        <v>80</v>
      </c>
      <c r="R28" s="30">
        <f>P28*S28*12*0.85</f>
        <v>1241464.848</v>
      </c>
      <c r="S28" s="31">
        <v>1644.76</v>
      </c>
    </row>
    <row r="29" spans="1:19" ht="16.5" customHeight="1">
      <c r="A29" s="103"/>
      <c r="B29" s="105"/>
      <c r="C29" s="107"/>
      <c r="D29" s="42" t="s">
        <v>4</v>
      </c>
      <c r="E29" s="46" t="s">
        <v>80</v>
      </c>
      <c r="F29" s="46" t="s">
        <v>80</v>
      </c>
      <c r="G29" s="46" t="s">
        <v>80</v>
      </c>
      <c r="H29" s="46" t="s">
        <v>80</v>
      </c>
      <c r="I29" s="46" t="s">
        <v>80</v>
      </c>
      <c r="J29" s="46" t="s">
        <v>80</v>
      </c>
      <c r="K29" s="43" t="s">
        <v>80</v>
      </c>
      <c r="L29" s="44">
        <v>6863</v>
      </c>
      <c r="M29" s="44">
        <v>5396</v>
      </c>
      <c r="N29" s="44">
        <v>8998</v>
      </c>
      <c r="O29" s="43" t="s">
        <v>80</v>
      </c>
      <c r="P29" s="43" t="s">
        <v>80</v>
      </c>
      <c r="Q29" s="45">
        <f>SUM(E29:P29)</f>
        <v>21257</v>
      </c>
      <c r="R29" s="30">
        <f>Q29*S29</f>
        <v>366683.25</v>
      </c>
      <c r="S29" s="31">
        <v>17.25</v>
      </c>
    </row>
    <row r="30" spans="1:19" ht="16.5" customHeight="1" thickBot="1">
      <c r="A30" s="103"/>
      <c r="B30" s="109"/>
      <c r="C30" s="107"/>
      <c r="D30" s="42" t="s">
        <v>3</v>
      </c>
      <c r="E30" s="47">
        <v>6582</v>
      </c>
      <c r="F30" s="46">
        <v>7188</v>
      </c>
      <c r="G30" s="46">
        <v>7220</v>
      </c>
      <c r="H30" s="46">
        <v>6374</v>
      </c>
      <c r="I30" s="46">
        <v>6132</v>
      </c>
      <c r="J30" s="46">
        <v>6490</v>
      </c>
      <c r="K30" s="43">
        <v>6698</v>
      </c>
      <c r="L30" s="44" t="s">
        <v>80</v>
      </c>
      <c r="M30" s="44" t="s">
        <v>80</v>
      </c>
      <c r="N30" s="44" t="s">
        <v>80</v>
      </c>
      <c r="O30" s="49">
        <v>7826</v>
      </c>
      <c r="P30" s="44">
        <v>7619</v>
      </c>
      <c r="Q30" s="45">
        <f>SUM(E30:P30)</f>
        <v>62129</v>
      </c>
      <c r="R30" s="30">
        <f>Q30*S30</f>
        <v>1004004.64</v>
      </c>
      <c r="S30" s="31">
        <v>16.16</v>
      </c>
    </row>
    <row r="31" spans="1:19" ht="16.5" customHeight="1">
      <c r="A31" s="102">
        <v>8</v>
      </c>
      <c r="B31" s="104" t="s">
        <v>89</v>
      </c>
      <c r="C31" s="37" t="s">
        <v>1</v>
      </c>
      <c r="D31" s="38" t="s">
        <v>0</v>
      </c>
      <c r="E31" s="39" t="s">
        <v>15</v>
      </c>
      <c r="F31" s="39" t="s">
        <v>16</v>
      </c>
      <c r="G31" s="39" t="s">
        <v>17</v>
      </c>
      <c r="H31" s="39" t="s">
        <v>18</v>
      </c>
      <c r="I31" s="39" t="s">
        <v>19</v>
      </c>
      <c r="J31" s="39" t="s">
        <v>196</v>
      </c>
      <c r="K31" s="39" t="s">
        <v>78</v>
      </c>
      <c r="L31" s="39" t="s">
        <v>79</v>
      </c>
      <c r="M31" s="39" t="s">
        <v>185</v>
      </c>
      <c r="N31" s="39" t="s">
        <v>186</v>
      </c>
      <c r="O31" s="39" t="s">
        <v>187</v>
      </c>
      <c r="P31" s="39" t="s">
        <v>194</v>
      </c>
      <c r="Q31" s="40" t="s">
        <v>5</v>
      </c>
      <c r="R31" s="41">
        <f>SUM(R32:R34)</f>
        <v>2548377.0020000003</v>
      </c>
    </row>
    <row r="32" spans="1:19" ht="16.5" customHeight="1">
      <c r="A32" s="103"/>
      <c r="B32" s="105"/>
      <c r="C32" s="106" t="s">
        <v>82</v>
      </c>
      <c r="D32" s="42" t="s">
        <v>2</v>
      </c>
      <c r="E32" s="46">
        <v>33</v>
      </c>
      <c r="F32" s="46">
        <v>33</v>
      </c>
      <c r="G32" s="46">
        <v>33</v>
      </c>
      <c r="H32" s="46">
        <v>33</v>
      </c>
      <c r="I32" s="46">
        <v>33</v>
      </c>
      <c r="J32" s="46">
        <v>33</v>
      </c>
      <c r="K32" s="43">
        <v>55</v>
      </c>
      <c r="L32" s="43">
        <v>55</v>
      </c>
      <c r="M32" s="44">
        <v>61</v>
      </c>
      <c r="N32" s="44">
        <v>71</v>
      </c>
      <c r="O32" s="44">
        <v>71</v>
      </c>
      <c r="P32" s="44">
        <v>71</v>
      </c>
      <c r="Q32" s="45" t="s">
        <v>80</v>
      </c>
      <c r="R32" s="30">
        <f>P32*S32*12*0.85</f>
        <v>1191135.192</v>
      </c>
      <c r="S32" s="31">
        <v>1644.76</v>
      </c>
    </row>
    <row r="33" spans="1:19" ht="16.5" customHeight="1">
      <c r="A33" s="103"/>
      <c r="B33" s="105"/>
      <c r="C33" s="107"/>
      <c r="D33" s="42" t="s">
        <v>4</v>
      </c>
      <c r="E33" s="46" t="s">
        <v>80</v>
      </c>
      <c r="F33" s="46" t="s">
        <v>80</v>
      </c>
      <c r="G33" s="46" t="s">
        <v>80</v>
      </c>
      <c r="H33" s="46" t="s">
        <v>80</v>
      </c>
      <c r="I33" s="46" t="s">
        <v>80</v>
      </c>
      <c r="J33" s="46" t="s">
        <v>80</v>
      </c>
      <c r="K33" s="43" t="s">
        <v>80</v>
      </c>
      <c r="L33" s="44">
        <v>9362</v>
      </c>
      <c r="M33" s="44">
        <v>4547</v>
      </c>
      <c r="N33" s="44">
        <v>8548</v>
      </c>
      <c r="O33" s="43" t="s">
        <v>80</v>
      </c>
      <c r="P33" s="43" t="s">
        <v>80</v>
      </c>
      <c r="Q33" s="45">
        <f>SUM(E33:P33)</f>
        <v>22457</v>
      </c>
      <c r="R33" s="30">
        <f>Q33*S33</f>
        <v>387383.25</v>
      </c>
      <c r="S33" s="31">
        <v>17.25</v>
      </c>
    </row>
    <row r="34" spans="1:19" ht="16.5" customHeight="1" thickBot="1">
      <c r="A34" s="103"/>
      <c r="B34" s="109"/>
      <c r="C34" s="107"/>
      <c r="D34" s="42" t="s">
        <v>3</v>
      </c>
      <c r="E34" s="47">
        <v>5721</v>
      </c>
      <c r="F34" s="46">
        <v>6371</v>
      </c>
      <c r="G34" s="46">
        <v>6319</v>
      </c>
      <c r="H34" s="46">
        <v>5888</v>
      </c>
      <c r="I34" s="46">
        <v>5539</v>
      </c>
      <c r="J34" s="46">
        <v>5878</v>
      </c>
      <c r="K34" s="43">
        <v>10069</v>
      </c>
      <c r="L34" s="44" t="s">
        <v>80</v>
      </c>
      <c r="M34" s="44" t="s">
        <v>80</v>
      </c>
      <c r="N34" s="44" t="s">
        <v>80</v>
      </c>
      <c r="O34" s="49">
        <v>7430</v>
      </c>
      <c r="P34" s="44">
        <v>6801</v>
      </c>
      <c r="Q34" s="45">
        <f>SUM(E34:P34)</f>
        <v>60016</v>
      </c>
      <c r="R34" s="30">
        <f>Q34*S34</f>
        <v>969858.56000000006</v>
      </c>
      <c r="S34" s="31">
        <v>16.16</v>
      </c>
    </row>
    <row r="35" spans="1:19" ht="16.5" customHeight="1">
      <c r="A35" s="102">
        <v>9</v>
      </c>
      <c r="B35" s="104" t="s">
        <v>90</v>
      </c>
      <c r="C35" s="37" t="s">
        <v>1</v>
      </c>
      <c r="D35" s="38" t="s">
        <v>0</v>
      </c>
      <c r="E35" s="39" t="s">
        <v>15</v>
      </c>
      <c r="F35" s="39" t="s">
        <v>16</v>
      </c>
      <c r="G35" s="39" t="s">
        <v>17</v>
      </c>
      <c r="H35" s="39" t="s">
        <v>18</v>
      </c>
      <c r="I35" s="39" t="s">
        <v>19</v>
      </c>
      <c r="J35" s="39" t="s">
        <v>196</v>
      </c>
      <c r="K35" s="39" t="s">
        <v>78</v>
      </c>
      <c r="L35" s="39" t="s">
        <v>79</v>
      </c>
      <c r="M35" s="39" t="s">
        <v>185</v>
      </c>
      <c r="N35" s="39" t="s">
        <v>186</v>
      </c>
      <c r="O35" s="39" t="s">
        <v>187</v>
      </c>
      <c r="P35" s="39" t="s">
        <v>194</v>
      </c>
      <c r="Q35" s="40" t="s">
        <v>5</v>
      </c>
      <c r="R35" s="41">
        <f>SUM(R36:R38)</f>
        <v>2117213.1859999998</v>
      </c>
    </row>
    <row r="36" spans="1:19" ht="16.5" customHeight="1">
      <c r="A36" s="103"/>
      <c r="B36" s="105"/>
      <c r="C36" s="106" t="s">
        <v>82</v>
      </c>
      <c r="D36" s="42" t="s">
        <v>2</v>
      </c>
      <c r="E36" s="46">
        <v>44</v>
      </c>
      <c r="F36" s="46">
        <v>44</v>
      </c>
      <c r="G36" s="46">
        <v>44</v>
      </c>
      <c r="H36" s="46">
        <v>44</v>
      </c>
      <c r="I36" s="46">
        <v>44</v>
      </c>
      <c r="J36" s="46">
        <v>44</v>
      </c>
      <c r="K36" s="43">
        <v>44</v>
      </c>
      <c r="L36" s="43">
        <v>37</v>
      </c>
      <c r="M36" s="44">
        <v>45</v>
      </c>
      <c r="N36" s="44">
        <v>58</v>
      </c>
      <c r="O36" s="44">
        <v>58</v>
      </c>
      <c r="P36" s="44">
        <v>58</v>
      </c>
      <c r="Q36" s="45" t="s">
        <v>80</v>
      </c>
      <c r="R36" s="30">
        <f>P36*S36*12*0.85</f>
        <v>973040.01599999995</v>
      </c>
      <c r="S36" s="31">
        <v>1644.76</v>
      </c>
    </row>
    <row r="37" spans="1:19" ht="16.5" customHeight="1">
      <c r="A37" s="103"/>
      <c r="B37" s="105"/>
      <c r="C37" s="107"/>
      <c r="D37" s="42" t="s">
        <v>4</v>
      </c>
      <c r="E37" s="46" t="s">
        <v>80</v>
      </c>
      <c r="F37" s="46" t="s">
        <v>80</v>
      </c>
      <c r="G37" s="46" t="s">
        <v>80</v>
      </c>
      <c r="H37" s="46" t="s">
        <v>80</v>
      </c>
      <c r="I37" s="46" t="s">
        <v>80</v>
      </c>
      <c r="J37" s="46" t="s">
        <v>80</v>
      </c>
      <c r="K37" s="43" t="s">
        <v>80</v>
      </c>
      <c r="L37" s="44">
        <v>6532</v>
      </c>
      <c r="M37" s="44">
        <v>5658</v>
      </c>
      <c r="N37" s="44">
        <v>7451</v>
      </c>
      <c r="O37" s="43" t="s">
        <v>80</v>
      </c>
      <c r="P37" s="43" t="s">
        <v>80</v>
      </c>
      <c r="Q37" s="45">
        <f>SUM(E37:P37)</f>
        <v>19641</v>
      </c>
      <c r="R37" s="30">
        <f>Q37*S37</f>
        <v>338807.25</v>
      </c>
      <c r="S37" s="31">
        <v>17.25</v>
      </c>
    </row>
    <row r="38" spans="1:19" ht="16.5" customHeight="1" thickBot="1">
      <c r="A38" s="103"/>
      <c r="B38" s="105"/>
      <c r="C38" s="107"/>
      <c r="D38" s="42" t="s">
        <v>3</v>
      </c>
      <c r="E38" s="47">
        <v>5131</v>
      </c>
      <c r="F38" s="46">
        <v>5661</v>
      </c>
      <c r="G38" s="46">
        <v>5711</v>
      </c>
      <c r="H38" s="46">
        <v>5248</v>
      </c>
      <c r="I38" s="46">
        <v>5008</v>
      </c>
      <c r="J38" s="46">
        <v>5033</v>
      </c>
      <c r="K38" s="43">
        <v>5708</v>
      </c>
      <c r="L38" s="44" t="s">
        <v>80</v>
      </c>
      <c r="M38" s="44" t="s">
        <v>80</v>
      </c>
      <c r="N38" s="44" t="s">
        <v>80</v>
      </c>
      <c r="O38" s="49">
        <v>6516</v>
      </c>
      <c r="P38" s="44">
        <v>5821</v>
      </c>
      <c r="Q38" s="45">
        <f>SUM(E38:P38)</f>
        <v>49837</v>
      </c>
      <c r="R38" s="30">
        <f>Q38*S38</f>
        <v>805365.92</v>
      </c>
      <c r="S38" s="31">
        <v>16.16</v>
      </c>
    </row>
    <row r="39" spans="1:19" ht="16.5" customHeight="1">
      <c r="A39" s="102">
        <v>10</v>
      </c>
      <c r="B39" s="104" t="s">
        <v>91</v>
      </c>
      <c r="C39" s="37" t="s">
        <v>1</v>
      </c>
      <c r="D39" s="38" t="s">
        <v>0</v>
      </c>
      <c r="E39" s="39" t="s">
        <v>15</v>
      </c>
      <c r="F39" s="39" t="s">
        <v>16</v>
      </c>
      <c r="G39" s="39" t="s">
        <v>17</v>
      </c>
      <c r="H39" s="39" t="s">
        <v>18</v>
      </c>
      <c r="I39" s="39" t="s">
        <v>19</v>
      </c>
      <c r="J39" s="39" t="s">
        <v>196</v>
      </c>
      <c r="K39" s="39" t="s">
        <v>78</v>
      </c>
      <c r="L39" s="39" t="s">
        <v>79</v>
      </c>
      <c r="M39" s="39" t="s">
        <v>185</v>
      </c>
      <c r="N39" s="39" t="s">
        <v>186</v>
      </c>
      <c r="O39" s="39" t="s">
        <v>187</v>
      </c>
      <c r="P39" s="39" t="s">
        <v>194</v>
      </c>
      <c r="Q39" s="40" t="s">
        <v>5</v>
      </c>
      <c r="R39" s="41">
        <f>SUM(R40:R42)</f>
        <v>2680761.2059999998</v>
      </c>
    </row>
    <row r="40" spans="1:19" ht="16.5" customHeight="1">
      <c r="A40" s="103"/>
      <c r="B40" s="105"/>
      <c r="C40" s="106" t="s">
        <v>82</v>
      </c>
      <c r="D40" s="42" t="s">
        <v>2</v>
      </c>
      <c r="E40" s="46">
        <v>44</v>
      </c>
      <c r="F40" s="46">
        <v>43</v>
      </c>
      <c r="G40" s="46">
        <v>43</v>
      </c>
      <c r="H40" s="46">
        <v>43</v>
      </c>
      <c r="I40" s="46">
        <v>43</v>
      </c>
      <c r="J40" s="46">
        <v>43</v>
      </c>
      <c r="K40" s="43">
        <v>54</v>
      </c>
      <c r="L40" s="43">
        <v>58</v>
      </c>
      <c r="M40" s="44">
        <v>76</v>
      </c>
      <c r="N40" s="44">
        <v>83</v>
      </c>
      <c r="O40" s="44">
        <v>83</v>
      </c>
      <c r="P40" s="44">
        <v>83</v>
      </c>
      <c r="Q40" s="45" t="s">
        <v>80</v>
      </c>
      <c r="R40" s="30">
        <f>P40*S40*12*0.85</f>
        <v>1392453.8159999999</v>
      </c>
      <c r="S40" s="31">
        <v>1644.76</v>
      </c>
    </row>
    <row r="41" spans="1:19" ht="16.5" customHeight="1">
      <c r="A41" s="103"/>
      <c r="B41" s="105"/>
      <c r="C41" s="107"/>
      <c r="D41" s="42" t="s">
        <v>4</v>
      </c>
      <c r="E41" s="46" t="s">
        <v>80</v>
      </c>
      <c r="F41" s="46" t="s">
        <v>80</v>
      </c>
      <c r="G41" s="46" t="s">
        <v>80</v>
      </c>
      <c r="H41" s="46" t="s">
        <v>80</v>
      </c>
      <c r="I41" s="46" t="s">
        <v>80</v>
      </c>
      <c r="J41" s="46" t="s">
        <v>80</v>
      </c>
      <c r="K41" s="43" t="s">
        <v>80</v>
      </c>
      <c r="L41" s="44">
        <v>10731</v>
      </c>
      <c r="M41" s="44">
        <v>3313</v>
      </c>
      <c r="N41" s="44">
        <v>8995</v>
      </c>
      <c r="O41" s="43" t="s">
        <v>80</v>
      </c>
      <c r="P41" s="43" t="s">
        <v>80</v>
      </c>
      <c r="Q41" s="45">
        <f>SUM(E41:P41)</f>
        <v>23039</v>
      </c>
      <c r="R41" s="30">
        <f>Q41*S41</f>
        <v>397422.75</v>
      </c>
      <c r="S41" s="31">
        <v>17.25</v>
      </c>
    </row>
    <row r="42" spans="1:19" ht="16.5" customHeight="1" thickBot="1">
      <c r="A42" s="103"/>
      <c r="B42" s="105"/>
      <c r="C42" s="107"/>
      <c r="D42" s="42" t="s">
        <v>3</v>
      </c>
      <c r="E42" s="47">
        <v>4977</v>
      </c>
      <c r="F42" s="46">
        <v>5310</v>
      </c>
      <c r="G42" s="46">
        <v>5545</v>
      </c>
      <c r="H42" s="46">
        <v>5013</v>
      </c>
      <c r="I42" s="46">
        <v>4707</v>
      </c>
      <c r="J42" s="46">
        <v>5125</v>
      </c>
      <c r="K42" s="43">
        <v>11813</v>
      </c>
      <c r="L42" s="44" t="s">
        <v>80</v>
      </c>
      <c r="M42" s="44" t="s">
        <v>80</v>
      </c>
      <c r="N42" s="44" t="s">
        <v>80</v>
      </c>
      <c r="O42" s="49">
        <v>6812</v>
      </c>
      <c r="P42" s="44">
        <v>5827</v>
      </c>
      <c r="Q42" s="45">
        <f>SUM(E42:P42)</f>
        <v>55129</v>
      </c>
      <c r="R42" s="30">
        <f>Q42*S42</f>
        <v>890884.64</v>
      </c>
      <c r="S42" s="31">
        <v>16.16</v>
      </c>
    </row>
    <row r="43" spans="1:19" ht="16.5" customHeight="1">
      <c r="A43" s="102">
        <v>11</v>
      </c>
      <c r="B43" s="104" t="s">
        <v>92</v>
      </c>
      <c r="C43" s="37" t="s">
        <v>1</v>
      </c>
      <c r="D43" s="38" t="s">
        <v>0</v>
      </c>
      <c r="E43" s="39" t="s">
        <v>15</v>
      </c>
      <c r="F43" s="39" t="s">
        <v>16</v>
      </c>
      <c r="G43" s="39" t="s">
        <v>17</v>
      </c>
      <c r="H43" s="39" t="s">
        <v>18</v>
      </c>
      <c r="I43" s="39" t="s">
        <v>19</v>
      </c>
      <c r="J43" s="39" t="s">
        <v>196</v>
      </c>
      <c r="K43" s="39" t="s">
        <v>78</v>
      </c>
      <c r="L43" s="39" t="s">
        <v>79</v>
      </c>
      <c r="M43" s="39" t="s">
        <v>185</v>
      </c>
      <c r="N43" s="39" t="s">
        <v>186</v>
      </c>
      <c r="O43" s="39" t="s">
        <v>187</v>
      </c>
      <c r="P43" s="39" t="s">
        <v>194</v>
      </c>
      <c r="Q43" s="40" t="s">
        <v>5</v>
      </c>
      <c r="R43" s="41">
        <f>SUM(R44:R46)</f>
        <v>2271515.38</v>
      </c>
    </row>
    <row r="44" spans="1:19" ht="16.5" customHeight="1">
      <c r="A44" s="103"/>
      <c r="B44" s="105"/>
      <c r="C44" s="106" t="s">
        <v>82</v>
      </c>
      <c r="D44" s="42" t="s">
        <v>2</v>
      </c>
      <c r="E44" s="46">
        <v>36</v>
      </c>
      <c r="F44" s="46">
        <v>36</v>
      </c>
      <c r="G44" s="46">
        <v>36</v>
      </c>
      <c r="H44" s="46">
        <v>36</v>
      </c>
      <c r="I44" s="46">
        <v>36</v>
      </c>
      <c r="J44" s="46">
        <v>36</v>
      </c>
      <c r="K44" s="43">
        <v>52</v>
      </c>
      <c r="L44" s="43">
        <v>52</v>
      </c>
      <c r="M44" s="44">
        <v>52</v>
      </c>
      <c r="N44" s="44">
        <v>65</v>
      </c>
      <c r="O44" s="44">
        <v>65</v>
      </c>
      <c r="P44" s="44">
        <v>65</v>
      </c>
      <c r="Q44" s="45" t="s">
        <v>80</v>
      </c>
      <c r="R44" s="30">
        <f>P44*S44*12*0.85</f>
        <v>1090475.8799999999</v>
      </c>
      <c r="S44" s="31">
        <v>1644.76</v>
      </c>
    </row>
    <row r="45" spans="1:19" ht="16.5" customHeight="1">
      <c r="A45" s="103"/>
      <c r="B45" s="105"/>
      <c r="C45" s="107"/>
      <c r="D45" s="42" t="s">
        <v>4</v>
      </c>
      <c r="E45" s="46" t="s">
        <v>80</v>
      </c>
      <c r="F45" s="46" t="s">
        <v>80</v>
      </c>
      <c r="G45" s="46" t="s">
        <v>80</v>
      </c>
      <c r="H45" s="46" t="s">
        <v>80</v>
      </c>
      <c r="I45" s="46" t="s">
        <v>80</v>
      </c>
      <c r="J45" s="46" t="s">
        <v>80</v>
      </c>
      <c r="K45" s="43" t="s">
        <v>80</v>
      </c>
      <c r="L45" s="44">
        <v>8178</v>
      </c>
      <c r="M45" s="44">
        <v>4043</v>
      </c>
      <c r="N45" s="44">
        <v>7929</v>
      </c>
      <c r="O45" s="43" t="s">
        <v>80</v>
      </c>
      <c r="P45" s="43" t="s">
        <v>80</v>
      </c>
      <c r="Q45" s="45">
        <f>SUM(E45:P45)</f>
        <v>20150</v>
      </c>
      <c r="R45" s="30">
        <f>Q45*S45</f>
        <v>347587.5</v>
      </c>
      <c r="S45" s="31">
        <v>17.25</v>
      </c>
    </row>
    <row r="46" spans="1:19" ht="16.5" customHeight="1" thickBot="1">
      <c r="A46" s="103"/>
      <c r="B46" s="105"/>
      <c r="C46" s="107"/>
      <c r="D46" s="42" t="s">
        <v>3</v>
      </c>
      <c r="E46" s="47">
        <v>5295</v>
      </c>
      <c r="F46" s="46">
        <v>5508</v>
      </c>
      <c r="G46" s="46">
        <v>5793</v>
      </c>
      <c r="H46" s="46">
        <v>5386</v>
      </c>
      <c r="I46" s="46">
        <v>4530</v>
      </c>
      <c r="J46" s="46">
        <v>4671</v>
      </c>
      <c r="K46" s="43">
        <v>8872</v>
      </c>
      <c r="L46" s="44" t="s">
        <v>80</v>
      </c>
      <c r="M46" s="44" t="s">
        <v>80</v>
      </c>
      <c r="N46" s="44" t="s">
        <v>80</v>
      </c>
      <c r="O46" s="49">
        <v>5788</v>
      </c>
      <c r="P46" s="44">
        <v>5732</v>
      </c>
      <c r="Q46" s="45">
        <f>SUM(E46:P46)</f>
        <v>51575</v>
      </c>
      <c r="R46" s="30">
        <f>Q46*S46</f>
        <v>833452</v>
      </c>
      <c r="S46" s="31">
        <v>16.16</v>
      </c>
    </row>
    <row r="47" spans="1:19" ht="16.5" customHeight="1">
      <c r="A47" s="102">
        <v>12</v>
      </c>
      <c r="B47" s="104" t="s">
        <v>93</v>
      </c>
      <c r="C47" s="37" t="s">
        <v>1</v>
      </c>
      <c r="D47" s="38" t="s">
        <v>0</v>
      </c>
      <c r="E47" s="39" t="s">
        <v>15</v>
      </c>
      <c r="F47" s="39" t="s">
        <v>16</v>
      </c>
      <c r="G47" s="39" t="s">
        <v>17</v>
      </c>
      <c r="H47" s="39" t="s">
        <v>18</v>
      </c>
      <c r="I47" s="39" t="s">
        <v>19</v>
      </c>
      <c r="J47" s="39" t="s">
        <v>196</v>
      </c>
      <c r="K47" s="39" t="s">
        <v>78</v>
      </c>
      <c r="L47" s="39" t="s">
        <v>79</v>
      </c>
      <c r="M47" s="39" t="s">
        <v>185</v>
      </c>
      <c r="N47" s="39" t="s">
        <v>186</v>
      </c>
      <c r="O47" s="39" t="s">
        <v>187</v>
      </c>
      <c r="P47" s="39" t="s">
        <v>194</v>
      </c>
      <c r="Q47" s="40" t="s">
        <v>5</v>
      </c>
      <c r="R47" s="41">
        <f>SUM(R48:R50)</f>
        <v>4613661.57</v>
      </c>
    </row>
    <row r="48" spans="1:19" ht="16.5" customHeight="1">
      <c r="A48" s="103"/>
      <c r="B48" s="105"/>
      <c r="C48" s="106" t="s">
        <v>82</v>
      </c>
      <c r="D48" s="42" t="s">
        <v>2</v>
      </c>
      <c r="E48" s="46">
        <v>107</v>
      </c>
      <c r="F48" s="46">
        <v>107</v>
      </c>
      <c r="G48" s="46">
        <v>107</v>
      </c>
      <c r="H48" s="46">
        <v>107</v>
      </c>
      <c r="I48" s="46">
        <v>107</v>
      </c>
      <c r="J48" s="46">
        <v>107</v>
      </c>
      <c r="K48" s="43">
        <v>107</v>
      </c>
      <c r="L48" s="43">
        <v>107</v>
      </c>
      <c r="M48" s="44">
        <v>107</v>
      </c>
      <c r="N48" s="44">
        <v>110</v>
      </c>
      <c r="O48" s="44">
        <v>110</v>
      </c>
      <c r="P48" s="44">
        <v>110</v>
      </c>
      <c r="Q48" s="45" t="s">
        <v>80</v>
      </c>
      <c r="R48" s="30">
        <f>P48*S48*12*0.85</f>
        <v>1845420.7200000002</v>
      </c>
      <c r="S48" s="31">
        <v>1644.76</v>
      </c>
    </row>
    <row r="49" spans="1:19" ht="16.5" customHeight="1">
      <c r="A49" s="103"/>
      <c r="B49" s="105"/>
      <c r="C49" s="107"/>
      <c r="D49" s="42" t="s">
        <v>4</v>
      </c>
      <c r="E49" s="46" t="s">
        <v>80</v>
      </c>
      <c r="F49" s="46" t="s">
        <v>80</v>
      </c>
      <c r="G49" s="46" t="s">
        <v>80</v>
      </c>
      <c r="H49" s="46" t="s">
        <v>80</v>
      </c>
      <c r="I49" s="46" t="s">
        <v>80</v>
      </c>
      <c r="J49" s="46" t="s">
        <v>80</v>
      </c>
      <c r="K49" s="43" t="s">
        <v>80</v>
      </c>
      <c r="L49" s="44">
        <v>22180</v>
      </c>
      <c r="M49" s="44">
        <v>18270</v>
      </c>
      <c r="N49" s="44">
        <v>22871</v>
      </c>
      <c r="O49" s="43" t="s">
        <v>80</v>
      </c>
      <c r="P49" s="43" t="s">
        <v>80</v>
      </c>
      <c r="Q49" s="45">
        <f>SUM(E49:P49)</f>
        <v>63321</v>
      </c>
      <c r="R49" s="30">
        <f>Q49*S49</f>
        <v>1092287.25</v>
      </c>
      <c r="S49" s="31">
        <v>17.25</v>
      </c>
    </row>
    <row r="50" spans="1:19" ht="16.5" customHeight="1" thickBot="1">
      <c r="A50" s="103"/>
      <c r="B50" s="105"/>
      <c r="C50" s="107"/>
      <c r="D50" s="42" t="s">
        <v>3</v>
      </c>
      <c r="E50" s="47">
        <v>9409</v>
      </c>
      <c r="F50" s="46">
        <v>10205</v>
      </c>
      <c r="G50" s="46">
        <v>10193</v>
      </c>
      <c r="H50" s="46">
        <v>9856</v>
      </c>
      <c r="I50" s="46">
        <v>9650</v>
      </c>
      <c r="J50" s="46">
        <v>15038</v>
      </c>
      <c r="K50" s="43">
        <v>19852</v>
      </c>
      <c r="L50" s="44" t="s">
        <v>80</v>
      </c>
      <c r="M50" s="44" t="s">
        <v>80</v>
      </c>
      <c r="N50" s="44" t="s">
        <v>80</v>
      </c>
      <c r="O50" s="49">
        <v>10661</v>
      </c>
      <c r="P50" s="44">
        <v>8846</v>
      </c>
      <c r="Q50" s="45">
        <f>SUM(E50:P50)</f>
        <v>103710</v>
      </c>
      <c r="R50" s="30">
        <f>Q50*S50</f>
        <v>1675953.6</v>
      </c>
      <c r="S50" s="31">
        <v>16.16</v>
      </c>
    </row>
    <row r="51" spans="1:19" ht="16.5" customHeight="1">
      <c r="A51" s="102">
        <v>13</v>
      </c>
      <c r="B51" s="104" t="s">
        <v>94</v>
      </c>
      <c r="C51" s="37" t="s">
        <v>1</v>
      </c>
      <c r="D51" s="38" t="s">
        <v>0</v>
      </c>
      <c r="E51" s="39" t="s">
        <v>15</v>
      </c>
      <c r="F51" s="39" t="s">
        <v>16</v>
      </c>
      <c r="G51" s="39" t="s">
        <v>17</v>
      </c>
      <c r="H51" s="39" t="s">
        <v>18</v>
      </c>
      <c r="I51" s="39" t="s">
        <v>19</v>
      </c>
      <c r="J51" s="39" t="s">
        <v>196</v>
      </c>
      <c r="K51" s="39" t="s">
        <v>78</v>
      </c>
      <c r="L51" s="39" t="s">
        <v>79</v>
      </c>
      <c r="M51" s="39" t="s">
        <v>185</v>
      </c>
      <c r="N51" s="39" t="s">
        <v>186</v>
      </c>
      <c r="O51" s="39" t="s">
        <v>187</v>
      </c>
      <c r="P51" s="39" t="s">
        <v>194</v>
      </c>
      <c r="Q51" s="40" t="s">
        <v>5</v>
      </c>
      <c r="R51" s="41">
        <f>SUM(R52:R54)</f>
        <v>3759558.8259999999</v>
      </c>
    </row>
    <row r="52" spans="1:19" ht="16.5" customHeight="1">
      <c r="A52" s="103"/>
      <c r="B52" s="105"/>
      <c r="C52" s="106" t="s">
        <v>82</v>
      </c>
      <c r="D52" s="42" t="s">
        <v>2</v>
      </c>
      <c r="E52" s="46">
        <v>92</v>
      </c>
      <c r="F52" s="46">
        <v>92</v>
      </c>
      <c r="G52" s="46">
        <v>92</v>
      </c>
      <c r="H52" s="46">
        <v>92</v>
      </c>
      <c r="I52" s="46">
        <v>92</v>
      </c>
      <c r="J52" s="46">
        <v>92</v>
      </c>
      <c r="K52" s="43">
        <v>92</v>
      </c>
      <c r="L52" s="43">
        <v>78</v>
      </c>
      <c r="M52" s="44">
        <v>78</v>
      </c>
      <c r="N52" s="44">
        <v>78</v>
      </c>
      <c r="O52" s="44">
        <v>78</v>
      </c>
      <c r="P52" s="44">
        <v>78</v>
      </c>
      <c r="Q52" s="45" t="s">
        <v>80</v>
      </c>
      <c r="R52" s="30">
        <f>P52*S52*12*0.85</f>
        <v>1308571.0559999999</v>
      </c>
      <c r="S52" s="31">
        <v>1644.76</v>
      </c>
    </row>
    <row r="53" spans="1:19" ht="16.5" customHeight="1">
      <c r="A53" s="103"/>
      <c r="B53" s="105"/>
      <c r="C53" s="107"/>
      <c r="D53" s="42" t="s">
        <v>4</v>
      </c>
      <c r="E53" s="46" t="s">
        <v>80</v>
      </c>
      <c r="F53" s="46" t="s">
        <v>80</v>
      </c>
      <c r="G53" s="46" t="s">
        <v>80</v>
      </c>
      <c r="H53" s="46" t="s">
        <v>80</v>
      </c>
      <c r="I53" s="46" t="s">
        <v>80</v>
      </c>
      <c r="J53" s="46" t="s">
        <v>80</v>
      </c>
      <c r="K53" s="43" t="s">
        <v>80</v>
      </c>
      <c r="L53" s="44">
        <v>23721</v>
      </c>
      <c r="M53" s="44">
        <v>12370</v>
      </c>
      <c r="N53" s="44">
        <v>14050</v>
      </c>
      <c r="O53" s="43" t="s">
        <v>80</v>
      </c>
      <c r="P53" s="43" t="s">
        <v>80</v>
      </c>
      <c r="Q53" s="45">
        <f>SUM(E53:P53)</f>
        <v>50141</v>
      </c>
      <c r="R53" s="30">
        <f>Q53*S53</f>
        <v>864932.25</v>
      </c>
      <c r="S53" s="31">
        <v>17.25</v>
      </c>
    </row>
    <row r="54" spans="1:19" ht="16.5" customHeight="1" thickBot="1">
      <c r="A54" s="103"/>
      <c r="B54" s="109"/>
      <c r="C54" s="107"/>
      <c r="D54" s="42" t="s">
        <v>3</v>
      </c>
      <c r="E54" s="47">
        <v>10208</v>
      </c>
      <c r="F54" s="46">
        <v>11026</v>
      </c>
      <c r="G54" s="46">
        <v>10242</v>
      </c>
      <c r="H54" s="46">
        <v>9737</v>
      </c>
      <c r="I54" s="46">
        <v>9771</v>
      </c>
      <c r="J54" s="46">
        <v>10259</v>
      </c>
      <c r="K54" s="43">
        <v>14747</v>
      </c>
      <c r="L54" s="44" t="s">
        <v>80</v>
      </c>
      <c r="M54" s="44" t="s">
        <v>80</v>
      </c>
      <c r="N54" s="44" t="s">
        <v>80</v>
      </c>
      <c r="O54" s="49">
        <v>11736</v>
      </c>
      <c r="P54" s="44">
        <v>10421</v>
      </c>
      <c r="Q54" s="45">
        <f>SUM(E54:P54)</f>
        <v>98147</v>
      </c>
      <c r="R54" s="30">
        <f>Q54*S54</f>
        <v>1586055.52</v>
      </c>
      <c r="S54" s="31">
        <v>16.16</v>
      </c>
    </row>
    <row r="55" spans="1:19" ht="16.5" customHeight="1">
      <c r="A55" s="102">
        <v>14</v>
      </c>
      <c r="B55" s="104" t="s">
        <v>95</v>
      </c>
      <c r="C55" s="37" t="s">
        <v>1</v>
      </c>
      <c r="D55" s="38" t="s">
        <v>0</v>
      </c>
      <c r="E55" s="39" t="s">
        <v>15</v>
      </c>
      <c r="F55" s="39" t="s">
        <v>16</v>
      </c>
      <c r="G55" s="39" t="s">
        <v>17</v>
      </c>
      <c r="H55" s="39" t="s">
        <v>18</v>
      </c>
      <c r="I55" s="39" t="s">
        <v>19</v>
      </c>
      <c r="J55" s="39" t="s">
        <v>196</v>
      </c>
      <c r="K55" s="39" t="s">
        <v>78</v>
      </c>
      <c r="L55" s="39" t="s">
        <v>79</v>
      </c>
      <c r="M55" s="39" t="s">
        <v>185</v>
      </c>
      <c r="N55" s="39" t="s">
        <v>186</v>
      </c>
      <c r="O55" s="39" t="s">
        <v>187</v>
      </c>
      <c r="P55" s="39" t="s">
        <v>194</v>
      </c>
      <c r="Q55" s="40" t="s">
        <v>5</v>
      </c>
      <c r="R55" s="41">
        <f>SUM(R56:R58)</f>
        <v>3850133.2520000003</v>
      </c>
    </row>
    <row r="56" spans="1:19" ht="16.5" customHeight="1">
      <c r="A56" s="103"/>
      <c r="B56" s="105"/>
      <c r="C56" s="106" t="s">
        <v>82</v>
      </c>
      <c r="D56" s="42" t="s">
        <v>2</v>
      </c>
      <c r="E56" s="46">
        <v>94</v>
      </c>
      <c r="F56" s="46">
        <v>94</v>
      </c>
      <c r="G56" s="46">
        <v>94</v>
      </c>
      <c r="H56" s="46">
        <v>94</v>
      </c>
      <c r="I56" s="46">
        <v>94</v>
      </c>
      <c r="J56" s="46">
        <v>94</v>
      </c>
      <c r="K56" s="43">
        <v>94</v>
      </c>
      <c r="L56" s="43">
        <v>80</v>
      </c>
      <c r="M56" s="44">
        <v>80</v>
      </c>
      <c r="N56" s="44">
        <v>86</v>
      </c>
      <c r="O56" s="44">
        <v>86</v>
      </c>
      <c r="P56" s="44">
        <v>86</v>
      </c>
      <c r="Q56" s="45" t="s">
        <v>80</v>
      </c>
      <c r="R56" s="30">
        <f>P56*S56*12*0.85</f>
        <v>1442783.4719999998</v>
      </c>
      <c r="S56" s="31">
        <v>1644.76</v>
      </c>
    </row>
    <row r="57" spans="1:19" ht="16.5" customHeight="1">
      <c r="A57" s="103"/>
      <c r="B57" s="105"/>
      <c r="C57" s="107"/>
      <c r="D57" s="42" t="s">
        <v>4</v>
      </c>
      <c r="E57" s="46" t="s">
        <v>80</v>
      </c>
      <c r="F57" s="46" t="s">
        <v>80</v>
      </c>
      <c r="G57" s="46" t="s">
        <v>80</v>
      </c>
      <c r="H57" s="46" t="s">
        <v>80</v>
      </c>
      <c r="I57" s="46" t="s">
        <v>80</v>
      </c>
      <c r="J57" s="46" t="s">
        <v>80</v>
      </c>
      <c r="K57" s="43" t="s">
        <v>80</v>
      </c>
      <c r="L57" s="44">
        <v>19501</v>
      </c>
      <c r="M57" s="44">
        <v>16034</v>
      </c>
      <c r="N57" s="44">
        <v>18811</v>
      </c>
      <c r="O57" s="43" t="s">
        <v>80</v>
      </c>
      <c r="P57" s="43" t="s">
        <v>80</v>
      </c>
      <c r="Q57" s="45">
        <f>SUM(E57:P57)</f>
        <v>54346</v>
      </c>
      <c r="R57" s="30">
        <f>Q57*S57</f>
        <v>937468.5</v>
      </c>
      <c r="S57" s="31">
        <v>17.25</v>
      </c>
    </row>
    <row r="58" spans="1:19" ht="16.5" customHeight="1" thickBot="1">
      <c r="A58" s="103"/>
      <c r="B58" s="109"/>
      <c r="C58" s="107"/>
      <c r="D58" s="42" t="s">
        <v>3</v>
      </c>
      <c r="E58" s="47">
        <v>8256</v>
      </c>
      <c r="F58" s="46">
        <v>9441</v>
      </c>
      <c r="G58" s="46">
        <v>8880</v>
      </c>
      <c r="H58" s="46">
        <v>8263</v>
      </c>
      <c r="I58" s="46">
        <v>8093</v>
      </c>
      <c r="J58" s="46">
        <v>11978</v>
      </c>
      <c r="K58" s="43">
        <v>17544</v>
      </c>
      <c r="L58" s="44" t="s">
        <v>80</v>
      </c>
      <c r="M58" s="44" t="s">
        <v>80</v>
      </c>
      <c r="N58" s="44" t="s">
        <v>80</v>
      </c>
      <c r="O58" s="49">
        <v>10097</v>
      </c>
      <c r="P58" s="44">
        <v>8406</v>
      </c>
      <c r="Q58" s="45">
        <f>SUM(E58:P58)</f>
        <v>90958</v>
      </c>
      <c r="R58" s="30">
        <f>Q58*S58</f>
        <v>1469881.28</v>
      </c>
      <c r="S58" s="31">
        <v>16.16</v>
      </c>
    </row>
    <row r="59" spans="1:19" ht="16.5" customHeight="1">
      <c r="A59" s="102">
        <v>15</v>
      </c>
      <c r="B59" s="104" t="s">
        <v>214</v>
      </c>
      <c r="C59" s="37" t="s">
        <v>1</v>
      </c>
      <c r="D59" s="38" t="s">
        <v>0</v>
      </c>
      <c r="E59" s="39" t="s">
        <v>15</v>
      </c>
      <c r="F59" s="39" t="s">
        <v>16</v>
      </c>
      <c r="G59" s="39" t="s">
        <v>17</v>
      </c>
      <c r="H59" s="39" t="s">
        <v>18</v>
      </c>
      <c r="I59" s="39" t="s">
        <v>19</v>
      </c>
      <c r="J59" s="39" t="s">
        <v>196</v>
      </c>
      <c r="K59" s="39" t="s">
        <v>78</v>
      </c>
      <c r="L59" s="39" t="s">
        <v>79</v>
      </c>
      <c r="M59" s="39" t="s">
        <v>185</v>
      </c>
      <c r="N59" s="39" t="s">
        <v>186</v>
      </c>
      <c r="O59" s="39" t="s">
        <v>187</v>
      </c>
      <c r="P59" s="39" t="s">
        <v>194</v>
      </c>
      <c r="Q59" s="40" t="s">
        <v>5</v>
      </c>
      <c r="R59" s="41">
        <f>SUM(R60:R62)</f>
        <v>2901075.1880000001</v>
      </c>
    </row>
    <row r="60" spans="1:19" ht="16.5" customHeight="1">
      <c r="A60" s="103"/>
      <c r="B60" s="105"/>
      <c r="C60" s="106" t="s">
        <v>82</v>
      </c>
      <c r="D60" s="42" t="s">
        <v>2</v>
      </c>
      <c r="E60" s="43">
        <v>68</v>
      </c>
      <c r="F60" s="43">
        <v>68</v>
      </c>
      <c r="G60" s="43">
        <v>68</v>
      </c>
      <c r="H60" s="43">
        <v>68</v>
      </c>
      <c r="I60" s="43">
        <v>68</v>
      </c>
      <c r="J60" s="43">
        <v>68</v>
      </c>
      <c r="K60" s="43">
        <v>68</v>
      </c>
      <c r="L60" s="44">
        <v>65</v>
      </c>
      <c r="M60" s="44">
        <v>74</v>
      </c>
      <c r="N60" s="44">
        <v>74</v>
      </c>
      <c r="O60" s="44">
        <v>74</v>
      </c>
      <c r="P60" s="44">
        <v>74</v>
      </c>
      <c r="Q60" s="45" t="s">
        <v>80</v>
      </c>
      <c r="R60" s="30">
        <f>P60*S60*12*0.85</f>
        <v>1241464.848</v>
      </c>
      <c r="S60" s="31">
        <v>1644.76</v>
      </c>
    </row>
    <row r="61" spans="1:19" ht="16.5" customHeight="1">
      <c r="A61" s="103"/>
      <c r="B61" s="105"/>
      <c r="C61" s="107"/>
      <c r="D61" s="42" t="s">
        <v>4</v>
      </c>
      <c r="E61" s="46" t="s">
        <v>80</v>
      </c>
      <c r="F61" s="46" t="s">
        <v>80</v>
      </c>
      <c r="G61" s="46" t="s">
        <v>80</v>
      </c>
      <c r="H61" s="43" t="s">
        <v>80</v>
      </c>
      <c r="I61" s="43" t="s">
        <v>80</v>
      </c>
      <c r="J61" s="43" t="s">
        <v>80</v>
      </c>
      <c r="K61" s="43" t="s">
        <v>80</v>
      </c>
      <c r="L61" s="44">
        <v>9432</v>
      </c>
      <c r="M61" s="44">
        <v>12486</v>
      </c>
      <c r="N61" s="44">
        <v>10308</v>
      </c>
      <c r="O61" s="43" t="s">
        <v>80</v>
      </c>
      <c r="P61" s="43" t="s">
        <v>80</v>
      </c>
      <c r="Q61" s="45">
        <f>SUM(E61:P61)</f>
        <v>32226</v>
      </c>
      <c r="R61" s="30">
        <f>Q61*S61</f>
        <v>555898.5</v>
      </c>
      <c r="S61" s="31">
        <v>17.25</v>
      </c>
    </row>
    <row r="62" spans="1:19" ht="17.25" customHeight="1" thickBot="1">
      <c r="A62" s="110"/>
      <c r="B62" s="109"/>
      <c r="C62" s="111"/>
      <c r="D62" s="48" t="s">
        <v>3</v>
      </c>
      <c r="E62" s="49">
        <v>6806</v>
      </c>
      <c r="F62" s="50">
        <v>8189</v>
      </c>
      <c r="G62" s="50">
        <v>11819</v>
      </c>
      <c r="H62" s="50">
        <v>8485</v>
      </c>
      <c r="I62" s="50">
        <v>7622</v>
      </c>
      <c r="J62" s="50">
        <v>4967</v>
      </c>
      <c r="K62" s="50">
        <v>6994</v>
      </c>
      <c r="L62" s="49" t="s">
        <v>80</v>
      </c>
      <c r="M62" s="44" t="s">
        <v>80</v>
      </c>
      <c r="N62" s="44" t="s">
        <v>80</v>
      </c>
      <c r="O62" s="49">
        <v>7085</v>
      </c>
      <c r="P62" s="49">
        <v>6332</v>
      </c>
      <c r="Q62" s="51">
        <f>SUM(E62:P62)</f>
        <v>68299</v>
      </c>
      <c r="R62" s="30">
        <f>Q62*S62</f>
        <v>1103711.8400000001</v>
      </c>
      <c r="S62" s="31">
        <v>16.16</v>
      </c>
    </row>
    <row r="63" spans="1:19" ht="16.5" customHeight="1">
      <c r="A63" s="102">
        <v>16</v>
      </c>
      <c r="B63" s="104" t="s">
        <v>215</v>
      </c>
      <c r="C63" s="37" t="s">
        <v>1</v>
      </c>
      <c r="D63" s="38" t="s">
        <v>0</v>
      </c>
      <c r="E63" s="39" t="s">
        <v>15</v>
      </c>
      <c r="F63" s="39" t="s">
        <v>16</v>
      </c>
      <c r="G63" s="39" t="s">
        <v>17</v>
      </c>
      <c r="H63" s="39" t="s">
        <v>18</v>
      </c>
      <c r="I63" s="39" t="s">
        <v>19</v>
      </c>
      <c r="J63" s="39" t="s">
        <v>196</v>
      </c>
      <c r="K63" s="39" t="s">
        <v>78</v>
      </c>
      <c r="L63" s="39" t="s">
        <v>79</v>
      </c>
      <c r="M63" s="39" t="s">
        <v>185</v>
      </c>
      <c r="N63" s="39" t="s">
        <v>186</v>
      </c>
      <c r="O63" s="39" t="s">
        <v>187</v>
      </c>
      <c r="P63" s="39" t="s">
        <v>194</v>
      </c>
      <c r="Q63" s="40" t="s">
        <v>5</v>
      </c>
      <c r="R63" s="41">
        <f>SUM(R64:R66)</f>
        <v>1268351.4700000002</v>
      </c>
    </row>
    <row r="64" spans="1:19" ht="16.5" customHeight="1">
      <c r="A64" s="103"/>
      <c r="B64" s="105"/>
      <c r="C64" s="106" t="s">
        <v>82</v>
      </c>
      <c r="D64" s="42" t="s">
        <v>2</v>
      </c>
      <c r="E64" s="43">
        <v>57</v>
      </c>
      <c r="F64" s="43">
        <v>57</v>
      </c>
      <c r="G64" s="43">
        <v>57</v>
      </c>
      <c r="H64" s="43">
        <v>57</v>
      </c>
      <c r="I64" s="43">
        <v>57</v>
      </c>
      <c r="J64" s="43">
        <v>57</v>
      </c>
      <c r="K64" s="43">
        <v>57</v>
      </c>
      <c r="L64" s="44">
        <v>39</v>
      </c>
      <c r="M64" s="43">
        <v>30</v>
      </c>
      <c r="N64" s="43">
        <v>30</v>
      </c>
      <c r="O64" s="43">
        <v>30</v>
      </c>
      <c r="P64" s="44">
        <v>30</v>
      </c>
      <c r="Q64" s="45" t="s">
        <v>80</v>
      </c>
      <c r="R64" s="30">
        <f>P64*S64*12*0.85</f>
        <v>503296.56000000006</v>
      </c>
      <c r="S64" s="31">
        <v>1644.76</v>
      </c>
    </row>
    <row r="65" spans="1:19" ht="16.5" customHeight="1">
      <c r="A65" s="103"/>
      <c r="B65" s="105"/>
      <c r="C65" s="107"/>
      <c r="D65" s="42" t="s">
        <v>4</v>
      </c>
      <c r="E65" s="43" t="s">
        <v>80</v>
      </c>
      <c r="F65" s="43" t="s">
        <v>80</v>
      </c>
      <c r="G65" s="43" t="s">
        <v>80</v>
      </c>
      <c r="H65" s="43" t="s">
        <v>80</v>
      </c>
      <c r="I65" s="43" t="s">
        <v>80</v>
      </c>
      <c r="J65" s="43" t="s">
        <v>80</v>
      </c>
      <c r="K65" s="43" t="s">
        <v>80</v>
      </c>
      <c r="L65" s="44">
        <v>3741</v>
      </c>
      <c r="M65" s="43">
        <v>4638</v>
      </c>
      <c r="N65" s="43">
        <v>4260</v>
      </c>
      <c r="O65" s="43" t="s">
        <v>80</v>
      </c>
      <c r="P65" s="43" t="s">
        <v>80</v>
      </c>
      <c r="Q65" s="45">
        <f>SUM(E65:P65)</f>
        <v>12639</v>
      </c>
      <c r="R65" s="30">
        <f>Q65*S65</f>
        <v>218022.75</v>
      </c>
      <c r="S65" s="31">
        <v>17.25</v>
      </c>
    </row>
    <row r="66" spans="1:19" ht="16.5" customHeight="1" thickBot="1">
      <c r="A66" s="103"/>
      <c r="B66" s="109"/>
      <c r="C66" s="107"/>
      <c r="D66" s="42" t="s">
        <v>3</v>
      </c>
      <c r="E66" s="44">
        <v>3792</v>
      </c>
      <c r="F66" s="43">
        <v>4949</v>
      </c>
      <c r="G66" s="43">
        <v>4892</v>
      </c>
      <c r="H66" s="43">
        <v>3644</v>
      </c>
      <c r="I66" s="43">
        <v>3433</v>
      </c>
      <c r="J66" s="43">
        <v>2772</v>
      </c>
      <c r="K66" s="43">
        <v>3600</v>
      </c>
      <c r="L66" s="44" t="s">
        <v>80</v>
      </c>
      <c r="M66" s="44" t="s">
        <v>80</v>
      </c>
      <c r="N66" s="44" t="s">
        <v>80</v>
      </c>
      <c r="O66" s="43">
        <v>3634</v>
      </c>
      <c r="P66" s="44">
        <v>3135</v>
      </c>
      <c r="Q66" s="45">
        <f>SUM(E66:P66)</f>
        <v>33851</v>
      </c>
      <c r="R66" s="30">
        <f>Q66*S66</f>
        <v>547032.16</v>
      </c>
      <c r="S66" s="31">
        <v>16.16</v>
      </c>
    </row>
    <row r="67" spans="1:19" ht="16.5" customHeight="1">
      <c r="A67" s="102">
        <v>17</v>
      </c>
      <c r="B67" s="104" t="s">
        <v>96</v>
      </c>
      <c r="C67" s="37" t="s">
        <v>1</v>
      </c>
      <c r="D67" s="38" t="s">
        <v>0</v>
      </c>
      <c r="E67" s="39" t="s">
        <v>15</v>
      </c>
      <c r="F67" s="39" t="s">
        <v>16</v>
      </c>
      <c r="G67" s="39" t="s">
        <v>17</v>
      </c>
      <c r="H67" s="39" t="s">
        <v>18</v>
      </c>
      <c r="I67" s="39" t="s">
        <v>19</v>
      </c>
      <c r="J67" s="39" t="s">
        <v>196</v>
      </c>
      <c r="K67" s="39" t="s">
        <v>78</v>
      </c>
      <c r="L67" s="39" t="s">
        <v>79</v>
      </c>
      <c r="M67" s="39" t="s">
        <v>185</v>
      </c>
      <c r="N67" s="39" t="s">
        <v>186</v>
      </c>
      <c r="O67" s="39" t="s">
        <v>187</v>
      </c>
      <c r="P67" s="39" t="s">
        <v>194</v>
      </c>
      <c r="Q67" s="40" t="s">
        <v>5</v>
      </c>
      <c r="R67" s="41">
        <f>SUM(R68:R70)</f>
        <v>1727246.5019999999</v>
      </c>
    </row>
    <row r="68" spans="1:19" ht="16.5" customHeight="1">
      <c r="A68" s="103"/>
      <c r="B68" s="105"/>
      <c r="C68" s="106" t="s">
        <v>82</v>
      </c>
      <c r="D68" s="42" t="s">
        <v>2</v>
      </c>
      <c r="E68" s="43">
        <v>58</v>
      </c>
      <c r="F68" s="43">
        <v>58</v>
      </c>
      <c r="G68" s="43">
        <v>58</v>
      </c>
      <c r="H68" s="43">
        <v>58</v>
      </c>
      <c r="I68" s="43">
        <v>58</v>
      </c>
      <c r="J68" s="43">
        <v>58</v>
      </c>
      <c r="K68" s="43">
        <v>58</v>
      </c>
      <c r="L68" s="44">
        <v>51</v>
      </c>
      <c r="M68" s="44">
        <v>51</v>
      </c>
      <c r="N68" s="44">
        <v>51</v>
      </c>
      <c r="O68" s="44">
        <v>51</v>
      </c>
      <c r="P68" s="44">
        <v>51</v>
      </c>
      <c r="Q68" s="45" t="s">
        <v>80</v>
      </c>
      <c r="R68" s="30">
        <f>P68*S68*12*0.85</f>
        <v>855604.15199999989</v>
      </c>
      <c r="S68" s="31">
        <v>1644.76</v>
      </c>
    </row>
    <row r="69" spans="1:19" ht="16.5" customHeight="1">
      <c r="A69" s="103"/>
      <c r="B69" s="105"/>
      <c r="C69" s="107"/>
      <c r="D69" s="42" t="s">
        <v>4</v>
      </c>
      <c r="E69" s="43" t="s">
        <v>80</v>
      </c>
      <c r="F69" s="43" t="s">
        <v>80</v>
      </c>
      <c r="G69" s="43" t="s">
        <v>80</v>
      </c>
      <c r="H69" s="43" t="s">
        <v>80</v>
      </c>
      <c r="I69" s="43" t="s">
        <v>80</v>
      </c>
      <c r="J69" s="43" t="s">
        <v>80</v>
      </c>
      <c r="K69" s="43" t="s">
        <v>80</v>
      </c>
      <c r="L69" s="44">
        <v>6087</v>
      </c>
      <c r="M69" s="44">
        <v>7406</v>
      </c>
      <c r="N69" s="44">
        <v>6066</v>
      </c>
      <c r="O69" s="43" t="s">
        <v>80</v>
      </c>
      <c r="P69" s="43" t="s">
        <v>80</v>
      </c>
      <c r="Q69" s="45">
        <f>SUM(E69:P69)</f>
        <v>19559</v>
      </c>
      <c r="R69" s="30">
        <f>Q69*S69</f>
        <v>337392.75</v>
      </c>
      <c r="S69" s="31">
        <v>17.25</v>
      </c>
    </row>
    <row r="70" spans="1:19" ht="16.5" customHeight="1" thickBot="1">
      <c r="A70" s="103"/>
      <c r="B70" s="105"/>
      <c r="C70" s="107"/>
      <c r="D70" s="42" t="s">
        <v>3</v>
      </c>
      <c r="E70" s="44">
        <v>3578</v>
      </c>
      <c r="F70" s="43">
        <v>3891</v>
      </c>
      <c r="G70" s="43">
        <v>5091</v>
      </c>
      <c r="H70" s="43">
        <v>3815</v>
      </c>
      <c r="I70" s="43">
        <v>3608</v>
      </c>
      <c r="J70" s="43">
        <v>2520</v>
      </c>
      <c r="K70" s="43">
        <v>3956</v>
      </c>
      <c r="L70" s="44" t="s">
        <v>80</v>
      </c>
      <c r="M70" s="44" t="s">
        <v>80</v>
      </c>
      <c r="N70" s="44" t="s">
        <v>80</v>
      </c>
      <c r="O70" s="49">
        <v>3527</v>
      </c>
      <c r="P70" s="44">
        <v>3074</v>
      </c>
      <c r="Q70" s="45">
        <f>SUM(E70:P70)</f>
        <v>33060</v>
      </c>
      <c r="R70" s="30">
        <f>Q70*S70</f>
        <v>534249.6</v>
      </c>
      <c r="S70" s="31">
        <v>16.16</v>
      </c>
    </row>
    <row r="71" spans="1:19" ht="16.5" customHeight="1">
      <c r="A71" s="102">
        <v>18</v>
      </c>
      <c r="B71" s="104" t="s">
        <v>216</v>
      </c>
      <c r="C71" s="37" t="s">
        <v>1</v>
      </c>
      <c r="D71" s="38" t="s">
        <v>0</v>
      </c>
      <c r="E71" s="39" t="s">
        <v>15</v>
      </c>
      <c r="F71" s="39" t="s">
        <v>16</v>
      </c>
      <c r="G71" s="39" t="s">
        <v>17</v>
      </c>
      <c r="H71" s="39" t="s">
        <v>18</v>
      </c>
      <c r="I71" s="39" t="s">
        <v>19</v>
      </c>
      <c r="J71" s="39" t="s">
        <v>196</v>
      </c>
      <c r="K71" s="39" t="s">
        <v>78</v>
      </c>
      <c r="L71" s="39" t="s">
        <v>79</v>
      </c>
      <c r="M71" s="39" t="s">
        <v>185</v>
      </c>
      <c r="N71" s="39" t="s">
        <v>186</v>
      </c>
      <c r="O71" s="39" t="s">
        <v>187</v>
      </c>
      <c r="P71" s="39" t="s">
        <v>194</v>
      </c>
      <c r="Q71" s="40" t="s">
        <v>5</v>
      </c>
      <c r="R71" s="41">
        <f>SUM(R72:R74)</f>
        <v>3411943.2039999999</v>
      </c>
    </row>
    <row r="72" spans="1:19" ht="16.5" customHeight="1">
      <c r="A72" s="103"/>
      <c r="B72" s="105"/>
      <c r="C72" s="106" t="s">
        <v>97</v>
      </c>
      <c r="D72" s="42" t="s">
        <v>2</v>
      </c>
      <c r="E72" s="43">
        <v>107</v>
      </c>
      <c r="F72" s="43">
        <v>113</v>
      </c>
      <c r="G72" s="43">
        <v>113</v>
      </c>
      <c r="H72" s="43">
        <v>113</v>
      </c>
      <c r="I72" s="43">
        <v>113</v>
      </c>
      <c r="J72" s="43">
        <v>113</v>
      </c>
      <c r="K72" s="44">
        <v>113</v>
      </c>
      <c r="L72" s="44">
        <v>113</v>
      </c>
      <c r="M72" s="44">
        <v>113</v>
      </c>
      <c r="N72" s="44">
        <v>113</v>
      </c>
      <c r="O72" s="44">
        <v>113</v>
      </c>
      <c r="P72" s="44">
        <v>113</v>
      </c>
      <c r="Q72" s="45" t="s">
        <v>80</v>
      </c>
      <c r="R72" s="30">
        <f>P72*S72*12*0.85</f>
        <v>1476757.2239999999</v>
      </c>
      <c r="S72" s="31">
        <v>1281.24</v>
      </c>
    </row>
    <row r="73" spans="1:19" ht="16.5" customHeight="1">
      <c r="A73" s="103"/>
      <c r="B73" s="105"/>
      <c r="C73" s="107"/>
      <c r="D73" s="42" t="s">
        <v>4</v>
      </c>
      <c r="E73" s="43" t="s">
        <v>80</v>
      </c>
      <c r="F73" s="43" t="s">
        <v>80</v>
      </c>
      <c r="G73" s="43" t="s">
        <v>80</v>
      </c>
      <c r="H73" s="43" t="s">
        <v>80</v>
      </c>
      <c r="I73" s="43" t="s">
        <v>80</v>
      </c>
      <c r="J73" s="43" t="s">
        <v>80</v>
      </c>
      <c r="K73" s="43" t="s">
        <v>80</v>
      </c>
      <c r="L73" s="44">
        <v>9359</v>
      </c>
      <c r="M73" s="44">
        <v>6026</v>
      </c>
      <c r="N73" s="44">
        <v>10942</v>
      </c>
      <c r="O73" s="43" t="s">
        <v>80</v>
      </c>
      <c r="P73" s="43" t="s">
        <v>80</v>
      </c>
      <c r="Q73" s="45">
        <f>SUM(E73:P73)</f>
        <v>26327</v>
      </c>
      <c r="R73" s="30">
        <f>Q73*S73</f>
        <v>478888.13</v>
      </c>
      <c r="S73" s="31">
        <v>18.190000000000001</v>
      </c>
    </row>
    <row r="74" spans="1:19" ht="16.5" customHeight="1" thickBot="1">
      <c r="A74" s="103"/>
      <c r="B74" s="105"/>
      <c r="C74" s="107"/>
      <c r="D74" s="42" t="s">
        <v>3</v>
      </c>
      <c r="E74" s="44">
        <v>10069</v>
      </c>
      <c r="F74" s="43">
        <v>7785</v>
      </c>
      <c r="G74" s="43">
        <v>10963</v>
      </c>
      <c r="H74" s="43">
        <v>9762</v>
      </c>
      <c r="I74" s="43">
        <v>6532</v>
      </c>
      <c r="J74" s="43">
        <v>9372</v>
      </c>
      <c r="K74" s="44">
        <v>10605</v>
      </c>
      <c r="L74" s="44" t="s">
        <v>80</v>
      </c>
      <c r="M74" s="44" t="s">
        <v>80</v>
      </c>
      <c r="N74" s="44" t="s">
        <v>80</v>
      </c>
      <c r="O74" s="49">
        <v>10981</v>
      </c>
      <c r="P74" s="44">
        <v>9646</v>
      </c>
      <c r="Q74" s="45">
        <f>SUM(E74:P74)</f>
        <v>85715</v>
      </c>
      <c r="R74" s="30">
        <f>Q74*S74</f>
        <v>1456297.8499999999</v>
      </c>
      <c r="S74" s="31">
        <v>16.989999999999998</v>
      </c>
    </row>
    <row r="75" spans="1:19" ht="16.5" customHeight="1">
      <c r="A75" s="102">
        <v>19</v>
      </c>
      <c r="B75" s="112" t="s">
        <v>217</v>
      </c>
      <c r="C75" s="37" t="s">
        <v>1</v>
      </c>
      <c r="D75" s="38" t="s">
        <v>0</v>
      </c>
      <c r="E75" s="39" t="s">
        <v>15</v>
      </c>
      <c r="F75" s="39" t="s">
        <v>16</v>
      </c>
      <c r="G75" s="39" t="s">
        <v>17</v>
      </c>
      <c r="H75" s="39" t="s">
        <v>18</v>
      </c>
      <c r="I75" s="39" t="s">
        <v>19</v>
      </c>
      <c r="J75" s="39" t="s">
        <v>196</v>
      </c>
      <c r="K75" s="39" t="s">
        <v>78</v>
      </c>
      <c r="L75" s="39" t="s">
        <v>79</v>
      </c>
      <c r="M75" s="39" t="s">
        <v>185</v>
      </c>
      <c r="N75" s="39" t="s">
        <v>186</v>
      </c>
      <c r="O75" s="39" t="s">
        <v>187</v>
      </c>
      <c r="P75" s="39" t="s">
        <v>194</v>
      </c>
      <c r="Q75" s="40" t="s">
        <v>5</v>
      </c>
      <c r="R75" s="41">
        <f>SUM(R76:R78)</f>
        <v>3646136.38</v>
      </c>
    </row>
    <row r="76" spans="1:19" ht="16.5" customHeight="1">
      <c r="A76" s="103"/>
      <c r="B76" s="113"/>
      <c r="C76" s="106" t="s">
        <v>97</v>
      </c>
      <c r="D76" s="42" t="s">
        <v>2</v>
      </c>
      <c r="E76" s="43">
        <v>100</v>
      </c>
      <c r="F76" s="43">
        <v>98</v>
      </c>
      <c r="G76" s="43">
        <v>98</v>
      </c>
      <c r="H76" s="43">
        <v>97</v>
      </c>
      <c r="I76" s="43">
        <v>97</v>
      </c>
      <c r="J76" s="43">
        <v>97</v>
      </c>
      <c r="K76" s="43">
        <v>97</v>
      </c>
      <c r="L76" s="44">
        <v>97</v>
      </c>
      <c r="M76" s="44">
        <v>105</v>
      </c>
      <c r="N76" s="44">
        <v>105</v>
      </c>
      <c r="O76" s="44">
        <v>105</v>
      </c>
      <c r="P76" s="44">
        <v>105</v>
      </c>
      <c r="Q76" s="45" t="s">
        <v>80</v>
      </c>
      <c r="R76" s="30">
        <f>P76*S76*12*0.85</f>
        <v>1372208.04</v>
      </c>
      <c r="S76" s="31">
        <v>1281.24</v>
      </c>
    </row>
    <row r="77" spans="1:19" ht="16.5" customHeight="1">
      <c r="A77" s="103"/>
      <c r="B77" s="113"/>
      <c r="C77" s="107"/>
      <c r="D77" s="42" t="s">
        <v>4</v>
      </c>
      <c r="E77" s="43" t="s">
        <v>80</v>
      </c>
      <c r="F77" s="43" t="s">
        <v>80</v>
      </c>
      <c r="G77" s="43" t="s">
        <v>80</v>
      </c>
      <c r="H77" s="43" t="s">
        <v>80</v>
      </c>
      <c r="I77" s="43" t="s">
        <v>80</v>
      </c>
      <c r="J77" s="43" t="s">
        <v>80</v>
      </c>
      <c r="K77" s="43" t="s">
        <v>80</v>
      </c>
      <c r="L77" s="44">
        <v>10860</v>
      </c>
      <c r="M77" s="44">
        <v>7141</v>
      </c>
      <c r="N77" s="44">
        <v>12485</v>
      </c>
      <c r="O77" s="43" t="s">
        <v>80</v>
      </c>
      <c r="P77" s="43" t="s">
        <v>80</v>
      </c>
      <c r="Q77" s="45">
        <f>SUM(E77:P77)</f>
        <v>30486</v>
      </c>
      <c r="R77" s="30">
        <f>Q77*S77</f>
        <v>554540.34000000008</v>
      </c>
      <c r="S77" s="31">
        <v>18.190000000000001</v>
      </c>
    </row>
    <row r="78" spans="1:19" ht="16.5" customHeight="1" thickBot="1">
      <c r="A78" s="103"/>
      <c r="B78" s="113"/>
      <c r="C78" s="107"/>
      <c r="D78" s="42" t="s">
        <v>3</v>
      </c>
      <c r="E78" s="43">
        <v>11835</v>
      </c>
      <c r="F78" s="43">
        <v>9472</v>
      </c>
      <c r="G78" s="43">
        <v>11837</v>
      </c>
      <c r="H78" s="43">
        <v>11235</v>
      </c>
      <c r="I78" s="43">
        <v>8574</v>
      </c>
      <c r="J78" s="43">
        <v>10733</v>
      </c>
      <c r="K78" s="43">
        <v>12418</v>
      </c>
      <c r="L78" s="44" t="s">
        <v>80</v>
      </c>
      <c r="M78" s="44" t="s">
        <v>80</v>
      </c>
      <c r="N78" s="44" t="s">
        <v>80</v>
      </c>
      <c r="O78" s="49">
        <v>12972</v>
      </c>
      <c r="P78" s="44">
        <v>12124</v>
      </c>
      <c r="Q78" s="45">
        <f>SUM(E78:P78)</f>
        <v>101200</v>
      </c>
      <c r="R78" s="30">
        <f>Q78*S78</f>
        <v>1719387.9999999998</v>
      </c>
      <c r="S78" s="31">
        <v>16.989999999999998</v>
      </c>
    </row>
    <row r="79" spans="1:19" ht="16.5" customHeight="1">
      <c r="A79" s="114">
        <v>20</v>
      </c>
      <c r="B79" s="112" t="s">
        <v>218</v>
      </c>
      <c r="C79" s="52" t="s">
        <v>1</v>
      </c>
      <c r="D79" s="53" t="s">
        <v>0</v>
      </c>
      <c r="E79" s="54" t="s">
        <v>15</v>
      </c>
      <c r="F79" s="54" t="s">
        <v>16</v>
      </c>
      <c r="G79" s="54" t="s">
        <v>17</v>
      </c>
      <c r="H79" s="54" t="s">
        <v>18</v>
      </c>
      <c r="I79" s="54" t="s">
        <v>19</v>
      </c>
      <c r="J79" s="54" t="s">
        <v>196</v>
      </c>
      <c r="K79" s="54" t="s">
        <v>78</v>
      </c>
      <c r="L79" s="54" t="s">
        <v>79</v>
      </c>
      <c r="M79" s="54" t="s">
        <v>185</v>
      </c>
      <c r="N79" s="54" t="s">
        <v>186</v>
      </c>
      <c r="O79" s="54" t="s">
        <v>187</v>
      </c>
      <c r="P79" s="54" t="s">
        <v>194</v>
      </c>
      <c r="Q79" s="55" t="s">
        <v>5</v>
      </c>
      <c r="R79" s="41">
        <f>SUM(R80:R83)</f>
        <v>1421862.2719999999</v>
      </c>
    </row>
    <row r="80" spans="1:19" ht="16.5" customHeight="1">
      <c r="A80" s="115"/>
      <c r="B80" s="113"/>
      <c r="C80" s="118" t="s">
        <v>98</v>
      </c>
      <c r="D80" s="56" t="s">
        <v>2</v>
      </c>
      <c r="E80" s="43">
        <v>47</v>
      </c>
      <c r="F80" s="43">
        <v>47</v>
      </c>
      <c r="G80" s="43">
        <v>48</v>
      </c>
      <c r="H80" s="43">
        <v>48</v>
      </c>
      <c r="I80" s="43">
        <v>48</v>
      </c>
      <c r="J80" s="43">
        <v>48</v>
      </c>
      <c r="K80" s="43">
        <v>48</v>
      </c>
      <c r="L80" s="44">
        <v>48</v>
      </c>
      <c r="M80" s="70">
        <v>51</v>
      </c>
      <c r="N80" s="70">
        <v>51</v>
      </c>
      <c r="O80" s="70">
        <v>51</v>
      </c>
      <c r="P80" s="70">
        <v>51</v>
      </c>
      <c r="Q80" s="45" t="s">
        <v>80</v>
      </c>
      <c r="R80" s="30">
        <f>P80*S80*12*0.85</f>
        <v>855604.15199999989</v>
      </c>
      <c r="S80" s="31">
        <v>1644.76</v>
      </c>
    </row>
    <row r="81" spans="1:19" ht="16.5" customHeight="1">
      <c r="A81" s="115"/>
      <c r="B81" s="113"/>
      <c r="C81" s="119"/>
      <c r="D81" s="56" t="s">
        <v>63</v>
      </c>
      <c r="E81" s="43" t="s">
        <v>80</v>
      </c>
      <c r="F81" s="43" t="s">
        <v>80</v>
      </c>
      <c r="G81" s="43" t="s">
        <v>80</v>
      </c>
      <c r="H81" s="43" t="s">
        <v>80</v>
      </c>
      <c r="I81" s="43" t="s">
        <v>80</v>
      </c>
      <c r="J81" s="43" t="s">
        <v>80</v>
      </c>
      <c r="K81" s="43" t="s">
        <v>80</v>
      </c>
      <c r="L81" s="44">
        <v>2857</v>
      </c>
      <c r="M81" s="43">
        <v>3531</v>
      </c>
      <c r="N81" s="43">
        <v>3356</v>
      </c>
      <c r="O81" s="43" t="s">
        <v>80</v>
      </c>
      <c r="P81" s="43" t="s">
        <v>80</v>
      </c>
      <c r="Q81" s="45">
        <f>SUM(E81:P81)</f>
        <v>9744</v>
      </c>
      <c r="R81" s="30">
        <f>Q81*S81</f>
        <v>178217.75999999998</v>
      </c>
      <c r="S81" s="31">
        <v>18.29</v>
      </c>
    </row>
    <row r="82" spans="1:19" ht="16.5" customHeight="1">
      <c r="A82" s="115"/>
      <c r="B82" s="113"/>
      <c r="C82" s="119"/>
      <c r="D82" s="56" t="s">
        <v>64</v>
      </c>
      <c r="E82" s="44">
        <v>1855</v>
      </c>
      <c r="F82" s="43">
        <v>1875</v>
      </c>
      <c r="G82" s="43">
        <v>2281</v>
      </c>
      <c r="H82" s="43">
        <v>1866</v>
      </c>
      <c r="I82" s="43">
        <v>1877</v>
      </c>
      <c r="J82" s="43">
        <v>1021</v>
      </c>
      <c r="K82" s="43">
        <v>2182</v>
      </c>
      <c r="L82" s="44" t="s">
        <v>80</v>
      </c>
      <c r="M82" s="44" t="s">
        <v>80</v>
      </c>
      <c r="N82" s="44" t="s">
        <v>80</v>
      </c>
      <c r="O82" s="43">
        <v>2230</v>
      </c>
      <c r="P82" s="43">
        <v>2207</v>
      </c>
      <c r="Q82" s="45">
        <f>SUM(E82:P82)</f>
        <v>17394</v>
      </c>
      <c r="R82" s="30">
        <f>Q82*S82</f>
        <v>297437.40000000002</v>
      </c>
      <c r="S82" s="31">
        <v>17.100000000000001</v>
      </c>
    </row>
    <row r="83" spans="1:19" ht="16.5" customHeight="1" thickBot="1">
      <c r="A83" s="116"/>
      <c r="B83" s="117"/>
      <c r="C83" s="120"/>
      <c r="D83" s="57" t="s">
        <v>65</v>
      </c>
      <c r="E83" s="58">
        <v>946</v>
      </c>
      <c r="F83" s="59">
        <v>1158</v>
      </c>
      <c r="G83" s="59">
        <v>1710</v>
      </c>
      <c r="H83" s="59">
        <v>859</v>
      </c>
      <c r="I83" s="59">
        <v>777</v>
      </c>
      <c r="J83" s="59">
        <v>926</v>
      </c>
      <c r="K83" s="43" t="s">
        <v>80</v>
      </c>
      <c r="L83" s="43" t="s">
        <v>80</v>
      </c>
      <c r="M83" s="43" t="s">
        <v>80</v>
      </c>
      <c r="N83" s="43" t="s">
        <v>80</v>
      </c>
      <c r="O83" s="43" t="s">
        <v>80</v>
      </c>
      <c r="P83" s="43" t="s">
        <v>80</v>
      </c>
      <c r="Q83" s="51">
        <f>SUM(E83:P83)</f>
        <v>6376</v>
      </c>
      <c r="R83" s="30">
        <f>Q83*S83</f>
        <v>90602.96</v>
      </c>
      <c r="S83" s="31">
        <v>14.21</v>
      </c>
    </row>
    <row r="84" spans="1:19" ht="16.5" customHeight="1">
      <c r="A84" s="114">
        <v>21</v>
      </c>
      <c r="B84" s="112" t="s">
        <v>183</v>
      </c>
      <c r="C84" s="52" t="s">
        <v>1</v>
      </c>
      <c r="D84" s="53" t="s">
        <v>0</v>
      </c>
      <c r="E84" s="54" t="s">
        <v>15</v>
      </c>
      <c r="F84" s="54" t="s">
        <v>16</v>
      </c>
      <c r="G84" s="54" t="s">
        <v>17</v>
      </c>
      <c r="H84" s="54" t="s">
        <v>18</v>
      </c>
      <c r="I84" s="54" t="s">
        <v>19</v>
      </c>
      <c r="J84" s="54" t="s">
        <v>196</v>
      </c>
      <c r="K84" s="54" t="s">
        <v>78</v>
      </c>
      <c r="L84" s="54" t="s">
        <v>79</v>
      </c>
      <c r="M84" s="54" t="s">
        <v>185</v>
      </c>
      <c r="N84" s="54" t="s">
        <v>186</v>
      </c>
      <c r="O84" s="54" t="s">
        <v>187</v>
      </c>
      <c r="P84" s="54" t="s">
        <v>194</v>
      </c>
      <c r="Q84" s="55" t="s">
        <v>5</v>
      </c>
      <c r="R84" s="41">
        <f>SUM(R85:R88)</f>
        <v>1892772.7240000002</v>
      </c>
    </row>
    <row r="85" spans="1:19" ht="16.5" customHeight="1">
      <c r="A85" s="115"/>
      <c r="B85" s="113"/>
      <c r="C85" s="118" t="s">
        <v>98</v>
      </c>
      <c r="D85" s="56" t="s">
        <v>2</v>
      </c>
      <c r="E85" s="43">
        <v>49</v>
      </c>
      <c r="F85" s="43">
        <v>49</v>
      </c>
      <c r="G85" s="43">
        <v>49</v>
      </c>
      <c r="H85" s="43">
        <v>49</v>
      </c>
      <c r="I85" s="43">
        <v>49</v>
      </c>
      <c r="J85" s="43">
        <v>49</v>
      </c>
      <c r="K85" s="43">
        <v>49</v>
      </c>
      <c r="L85" s="44">
        <v>46</v>
      </c>
      <c r="M85" s="70">
        <v>47</v>
      </c>
      <c r="N85" s="70">
        <v>47</v>
      </c>
      <c r="O85" s="70">
        <v>47</v>
      </c>
      <c r="P85" s="70">
        <v>47</v>
      </c>
      <c r="Q85" s="45" t="s">
        <v>80</v>
      </c>
      <c r="R85" s="30">
        <f>P85*S85*12*0.85</f>
        <v>788497.94400000002</v>
      </c>
      <c r="S85" s="31">
        <v>1644.76</v>
      </c>
    </row>
    <row r="86" spans="1:19" ht="16.5" customHeight="1">
      <c r="A86" s="115"/>
      <c r="B86" s="113"/>
      <c r="C86" s="119"/>
      <c r="D86" s="56" t="s">
        <v>63</v>
      </c>
      <c r="E86" s="43" t="s">
        <v>80</v>
      </c>
      <c r="F86" s="43" t="s">
        <v>80</v>
      </c>
      <c r="G86" s="43" t="s">
        <v>80</v>
      </c>
      <c r="H86" s="43" t="s">
        <v>80</v>
      </c>
      <c r="I86" s="43" t="s">
        <v>80</v>
      </c>
      <c r="J86" s="43" t="s">
        <v>80</v>
      </c>
      <c r="K86" s="43" t="s">
        <v>80</v>
      </c>
      <c r="L86" s="44">
        <v>6253</v>
      </c>
      <c r="M86" s="43">
        <v>7673</v>
      </c>
      <c r="N86" s="43">
        <v>5789</v>
      </c>
      <c r="O86" s="43" t="s">
        <v>80</v>
      </c>
      <c r="P86" s="43" t="s">
        <v>80</v>
      </c>
      <c r="Q86" s="45">
        <f>SUM(E86:P86)</f>
        <v>19715</v>
      </c>
      <c r="R86" s="30">
        <f>Q86*S86</f>
        <v>360587.35</v>
      </c>
      <c r="S86" s="31">
        <v>18.29</v>
      </c>
    </row>
    <row r="87" spans="1:19" ht="16.5" customHeight="1">
      <c r="A87" s="115"/>
      <c r="B87" s="113"/>
      <c r="C87" s="119"/>
      <c r="D87" s="56" t="s">
        <v>64</v>
      </c>
      <c r="E87" s="44">
        <v>3109</v>
      </c>
      <c r="F87" s="43">
        <v>3426</v>
      </c>
      <c r="G87" s="43">
        <v>5269</v>
      </c>
      <c r="H87" s="43">
        <v>4102</v>
      </c>
      <c r="I87" s="43">
        <v>3105</v>
      </c>
      <c r="J87" s="43">
        <v>2067</v>
      </c>
      <c r="K87" s="43">
        <v>4933</v>
      </c>
      <c r="L87" s="44" t="s">
        <v>80</v>
      </c>
      <c r="M87" s="44" t="s">
        <v>80</v>
      </c>
      <c r="N87" s="44" t="s">
        <v>80</v>
      </c>
      <c r="O87" s="43">
        <v>3915</v>
      </c>
      <c r="P87" s="43">
        <v>3615</v>
      </c>
      <c r="Q87" s="45">
        <f>SUM(E87:P87)</f>
        <v>33541</v>
      </c>
      <c r="R87" s="30">
        <f>Q87*S87</f>
        <v>573551.10000000009</v>
      </c>
      <c r="S87" s="31">
        <v>17.100000000000001</v>
      </c>
    </row>
    <row r="88" spans="1:19" ht="16.5" customHeight="1" thickBot="1">
      <c r="A88" s="116"/>
      <c r="B88" s="117"/>
      <c r="C88" s="120"/>
      <c r="D88" s="57" t="s">
        <v>65</v>
      </c>
      <c r="E88" s="58">
        <v>1790</v>
      </c>
      <c r="F88" s="59">
        <v>2476</v>
      </c>
      <c r="G88" s="59">
        <v>2337</v>
      </c>
      <c r="H88" s="59">
        <v>1896</v>
      </c>
      <c r="I88" s="59">
        <v>1924</v>
      </c>
      <c r="J88" s="59">
        <v>1550</v>
      </c>
      <c r="K88" s="43" t="s">
        <v>80</v>
      </c>
      <c r="L88" s="43" t="s">
        <v>80</v>
      </c>
      <c r="M88" s="43" t="s">
        <v>80</v>
      </c>
      <c r="N88" s="43" t="s">
        <v>80</v>
      </c>
      <c r="O88" s="43" t="s">
        <v>80</v>
      </c>
      <c r="P88" s="43" t="s">
        <v>80</v>
      </c>
      <c r="Q88" s="51">
        <f>SUM(E88:P88)</f>
        <v>11973</v>
      </c>
      <c r="R88" s="30">
        <f>Q88*S88</f>
        <v>170136.33000000002</v>
      </c>
      <c r="S88" s="31">
        <v>14.21</v>
      </c>
    </row>
    <row r="89" spans="1:19" ht="16.5" customHeight="1">
      <c r="A89" s="114">
        <v>22</v>
      </c>
      <c r="B89" s="112" t="s">
        <v>184</v>
      </c>
      <c r="C89" s="52" t="s">
        <v>1</v>
      </c>
      <c r="D89" s="53" t="s">
        <v>0</v>
      </c>
      <c r="E89" s="54" t="s">
        <v>15</v>
      </c>
      <c r="F89" s="54" t="s">
        <v>16</v>
      </c>
      <c r="G89" s="54" t="s">
        <v>17</v>
      </c>
      <c r="H89" s="54" t="s">
        <v>18</v>
      </c>
      <c r="I89" s="54" t="s">
        <v>19</v>
      </c>
      <c r="J89" s="54" t="s">
        <v>196</v>
      </c>
      <c r="K89" s="54" t="s">
        <v>78</v>
      </c>
      <c r="L89" s="54" t="s">
        <v>79</v>
      </c>
      <c r="M89" s="54" t="s">
        <v>185</v>
      </c>
      <c r="N89" s="54" t="s">
        <v>186</v>
      </c>
      <c r="O89" s="54" t="s">
        <v>187</v>
      </c>
      <c r="P89" s="54" t="s">
        <v>194</v>
      </c>
      <c r="Q89" s="55" t="s">
        <v>5</v>
      </c>
      <c r="R89" s="41">
        <f>SUM(R90:R93)</f>
        <v>2759537.324</v>
      </c>
    </row>
    <row r="90" spans="1:19" ht="16.5" customHeight="1">
      <c r="A90" s="115"/>
      <c r="B90" s="113"/>
      <c r="C90" s="118" t="s">
        <v>98</v>
      </c>
      <c r="D90" s="56" t="s">
        <v>2</v>
      </c>
      <c r="E90" s="46">
        <v>58</v>
      </c>
      <c r="F90" s="46">
        <v>58</v>
      </c>
      <c r="G90" s="46">
        <v>58</v>
      </c>
      <c r="H90" s="46">
        <v>58</v>
      </c>
      <c r="I90" s="46">
        <v>58</v>
      </c>
      <c r="J90" s="43">
        <v>58</v>
      </c>
      <c r="K90" s="44">
        <v>58</v>
      </c>
      <c r="L90" s="44">
        <v>57</v>
      </c>
      <c r="M90" s="70">
        <v>57</v>
      </c>
      <c r="N90" s="70">
        <v>57</v>
      </c>
      <c r="O90" s="70">
        <v>57</v>
      </c>
      <c r="P90" s="70">
        <v>57</v>
      </c>
      <c r="Q90" s="45" t="s">
        <v>80</v>
      </c>
      <c r="R90" s="30">
        <f>P90*S90*12*0.85</f>
        <v>956263.4639999998</v>
      </c>
      <c r="S90" s="31">
        <v>1644.76</v>
      </c>
    </row>
    <row r="91" spans="1:19" ht="16.5" customHeight="1">
      <c r="A91" s="115"/>
      <c r="B91" s="113"/>
      <c r="C91" s="119"/>
      <c r="D91" s="56" t="s">
        <v>63</v>
      </c>
      <c r="E91" s="46" t="s">
        <v>80</v>
      </c>
      <c r="F91" s="46" t="s">
        <v>80</v>
      </c>
      <c r="G91" s="46" t="s">
        <v>80</v>
      </c>
      <c r="H91" s="46" t="s">
        <v>80</v>
      </c>
      <c r="I91" s="46" t="s">
        <v>80</v>
      </c>
      <c r="J91" s="43" t="s">
        <v>80</v>
      </c>
      <c r="K91" s="44" t="s">
        <v>80</v>
      </c>
      <c r="L91" s="44">
        <v>12403</v>
      </c>
      <c r="M91" s="43">
        <v>13830</v>
      </c>
      <c r="N91" s="43">
        <v>11509</v>
      </c>
      <c r="O91" s="44" t="s">
        <v>80</v>
      </c>
      <c r="P91" s="44" t="s">
        <v>80</v>
      </c>
      <c r="Q91" s="45">
        <f>SUM(E91:P91)</f>
        <v>37742</v>
      </c>
      <c r="R91" s="30">
        <f>Q91*S91</f>
        <v>690301.17999999993</v>
      </c>
      <c r="S91" s="31">
        <v>18.29</v>
      </c>
    </row>
    <row r="92" spans="1:19" ht="16.5" customHeight="1">
      <c r="A92" s="115"/>
      <c r="B92" s="113"/>
      <c r="C92" s="119"/>
      <c r="D92" s="56" t="s">
        <v>64</v>
      </c>
      <c r="E92" s="46">
        <v>5824</v>
      </c>
      <c r="F92" s="46">
        <v>6795</v>
      </c>
      <c r="G92" s="46">
        <v>5867</v>
      </c>
      <c r="H92" s="46">
        <v>4650</v>
      </c>
      <c r="I92" s="46">
        <v>2749</v>
      </c>
      <c r="J92" s="43">
        <v>2103</v>
      </c>
      <c r="K92" s="44">
        <v>9625</v>
      </c>
      <c r="L92" s="44" t="s">
        <v>80</v>
      </c>
      <c r="M92" s="44" t="s">
        <v>80</v>
      </c>
      <c r="N92" s="44" t="s">
        <v>80</v>
      </c>
      <c r="O92" s="44">
        <v>8127</v>
      </c>
      <c r="P92" s="43">
        <v>5653</v>
      </c>
      <c r="Q92" s="45">
        <f>SUM(E92:P92)</f>
        <v>51393</v>
      </c>
      <c r="R92" s="30">
        <f>Q92*S92</f>
        <v>878820.3</v>
      </c>
      <c r="S92" s="31">
        <v>17.100000000000001</v>
      </c>
    </row>
    <row r="93" spans="1:19" ht="16.5" customHeight="1" thickBot="1">
      <c r="A93" s="116"/>
      <c r="B93" s="117"/>
      <c r="C93" s="120"/>
      <c r="D93" s="57" t="s">
        <v>65</v>
      </c>
      <c r="E93" s="60">
        <v>3472</v>
      </c>
      <c r="F93" s="60">
        <v>4301</v>
      </c>
      <c r="G93" s="60">
        <v>2827</v>
      </c>
      <c r="H93" s="60">
        <v>2393</v>
      </c>
      <c r="I93" s="60">
        <v>2622</v>
      </c>
      <c r="J93" s="59">
        <v>863</v>
      </c>
      <c r="K93" s="58" t="s">
        <v>80</v>
      </c>
      <c r="L93" s="58" t="s">
        <v>80</v>
      </c>
      <c r="M93" s="58" t="s">
        <v>80</v>
      </c>
      <c r="N93" s="58" t="s">
        <v>80</v>
      </c>
      <c r="O93" s="58" t="s">
        <v>80</v>
      </c>
      <c r="P93" s="58" t="s">
        <v>80</v>
      </c>
      <c r="Q93" s="51">
        <f>SUM(E93:P93)</f>
        <v>16478</v>
      </c>
      <c r="R93" s="30">
        <f>Q93*S93</f>
        <v>234152.38</v>
      </c>
      <c r="S93" s="31">
        <v>14.21</v>
      </c>
    </row>
    <row r="94" spans="1:19" ht="16.5" customHeight="1">
      <c r="A94" s="114">
        <v>23</v>
      </c>
      <c r="B94" s="112" t="s">
        <v>219</v>
      </c>
      <c r="C94" s="61" t="s">
        <v>1</v>
      </c>
      <c r="D94" s="62" t="s">
        <v>0</v>
      </c>
      <c r="E94" s="54" t="s">
        <v>15</v>
      </c>
      <c r="F94" s="54" t="s">
        <v>16</v>
      </c>
      <c r="G94" s="54" t="s">
        <v>17</v>
      </c>
      <c r="H94" s="54" t="s">
        <v>18</v>
      </c>
      <c r="I94" s="54" t="s">
        <v>19</v>
      </c>
      <c r="J94" s="54" t="s">
        <v>196</v>
      </c>
      <c r="K94" s="63" t="s">
        <v>78</v>
      </c>
      <c r="L94" s="63" t="s">
        <v>79</v>
      </c>
      <c r="M94" s="54" t="s">
        <v>185</v>
      </c>
      <c r="N94" s="54" t="s">
        <v>186</v>
      </c>
      <c r="O94" s="54" t="s">
        <v>187</v>
      </c>
      <c r="P94" s="54" t="s">
        <v>194</v>
      </c>
      <c r="Q94" s="64" t="s">
        <v>5</v>
      </c>
      <c r="R94" s="41">
        <f>SUM(R95:R98)</f>
        <v>6911273.8200000003</v>
      </c>
    </row>
    <row r="95" spans="1:19" ht="16.5" customHeight="1">
      <c r="A95" s="115"/>
      <c r="B95" s="113"/>
      <c r="C95" s="118" t="s">
        <v>99</v>
      </c>
      <c r="D95" s="65" t="s">
        <v>2</v>
      </c>
      <c r="E95" s="66">
        <v>96</v>
      </c>
      <c r="F95" s="66">
        <v>96</v>
      </c>
      <c r="G95" s="66">
        <v>96</v>
      </c>
      <c r="H95" s="66">
        <v>96</v>
      </c>
      <c r="I95" s="66">
        <v>96</v>
      </c>
      <c r="J95" s="66">
        <v>96</v>
      </c>
      <c r="K95" s="66">
        <v>96</v>
      </c>
      <c r="L95" s="66">
        <v>96</v>
      </c>
      <c r="M95" s="70">
        <v>96</v>
      </c>
      <c r="N95" s="70">
        <v>80</v>
      </c>
      <c r="O95" s="70">
        <v>80</v>
      </c>
      <c r="P95" s="70">
        <v>80</v>
      </c>
      <c r="Q95" s="45" t="s">
        <v>80</v>
      </c>
      <c r="R95" s="30">
        <f>P95*S95*12*0.85</f>
        <v>1360076.16</v>
      </c>
      <c r="S95" s="31">
        <v>1666.76</v>
      </c>
    </row>
    <row r="96" spans="1:19" ht="16.5" customHeight="1">
      <c r="A96" s="115"/>
      <c r="B96" s="113"/>
      <c r="C96" s="119"/>
      <c r="D96" s="65" t="s">
        <v>23</v>
      </c>
      <c r="E96" s="43" t="s">
        <v>126</v>
      </c>
      <c r="F96" s="43" t="s">
        <v>126</v>
      </c>
      <c r="G96" s="43" t="s">
        <v>126</v>
      </c>
      <c r="H96" s="43" t="s">
        <v>126</v>
      </c>
      <c r="I96" s="43" t="s">
        <v>126</v>
      </c>
      <c r="J96" s="43" t="s">
        <v>126</v>
      </c>
      <c r="K96" s="43" t="s">
        <v>80</v>
      </c>
      <c r="L96" s="66">
        <v>9287</v>
      </c>
      <c r="M96" s="43">
        <v>8400</v>
      </c>
      <c r="N96" s="43">
        <v>7288</v>
      </c>
      <c r="O96" s="44" t="s">
        <v>80</v>
      </c>
      <c r="P96" s="44" t="s">
        <v>80</v>
      </c>
      <c r="Q96" s="45">
        <f>SUM(E96:P96)</f>
        <v>24975</v>
      </c>
      <c r="R96" s="30">
        <f>Q96*S96</f>
        <v>474774.75000000006</v>
      </c>
      <c r="S96" s="31">
        <v>19.010000000000002</v>
      </c>
    </row>
    <row r="97" spans="1:19" ht="16.5" customHeight="1">
      <c r="A97" s="115"/>
      <c r="B97" s="113"/>
      <c r="C97" s="119"/>
      <c r="D97" s="65" t="s">
        <v>22</v>
      </c>
      <c r="E97" s="66">
        <v>16295</v>
      </c>
      <c r="F97" s="66">
        <v>12977</v>
      </c>
      <c r="G97" s="66">
        <v>16397</v>
      </c>
      <c r="H97" s="66">
        <v>16182</v>
      </c>
      <c r="I97" s="66">
        <v>16855</v>
      </c>
      <c r="J97" s="66">
        <v>11494</v>
      </c>
      <c r="K97" s="66">
        <v>15622</v>
      </c>
      <c r="L97" s="66">
        <v>8279</v>
      </c>
      <c r="M97" s="43">
        <v>7764</v>
      </c>
      <c r="N97" s="43">
        <v>6740</v>
      </c>
      <c r="O97" s="43">
        <v>16025</v>
      </c>
      <c r="P97" s="43">
        <v>14527</v>
      </c>
      <c r="Q97" s="45">
        <f>SUM(E97:P97)</f>
        <v>159157</v>
      </c>
      <c r="R97" s="30">
        <f>Q97*S97</f>
        <v>2579934.9700000002</v>
      </c>
      <c r="S97" s="31">
        <v>16.21</v>
      </c>
    </row>
    <row r="98" spans="1:19" ht="16.5" customHeight="1" thickBot="1">
      <c r="A98" s="116"/>
      <c r="B98" s="117"/>
      <c r="C98" s="120"/>
      <c r="D98" s="67" t="s">
        <v>66</v>
      </c>
      <c r="E98" s="66">
        <v>14315</v>
      </c>
      <c r="F98" s="66">
        <v>16964</v>
      </c>
      <c r="G98" s="66">
        <v>15306</v>
      </c>
      <c r="H98" s="66">
        <v>13209</v>
      </c>
      <c r="I98" s="66">
        <v>14731</v>
      </c>
      <c r="J98" s="66">
        <v>16727</v>
      </c>
      <c r="K98" s="66">
        <v>14381</v>
      </c>
      <c r="L98" s="66">
        <v>16214</v>
      </c>
      <c r="M98" s="58">
        <v>14852</v>
      </c>
      <c r="N98" s="58">
        <v>15239</v>
      </c>
      <c r="O98" s="58">
        <v>16076</v>
      </c>
      <c r="P98" s="59">
        <v>14745</v>
      </c>
      <c r="Q98" s="51">
        <f>SUM(E98:P98)</f>
        <v>182759</v>
      </c>
      <c r="R98" s="30">
        <f>Q98*S98</f>
        <v>2496487.94</v>
      </c>
      <c r="S98" s="31">
        <v>13.66</v>
      </c>
    </row>
    <row r="99" spans="1:19" ht="16.5" customHeight="1">
      <c r="A99" s="114">
        <v>24</v>
      </c>
      <c r="B99" s="121" t="s">
        <v>206</v>
      </c>
      <c r="C99" s="61" t="s">
        <v>1</v>
      </c>
      <c r="D99" s="62" t="s">
        <v>0</v>
      </c>
      <c r="E99" s="63" t="s">
        <v>15</v>
      </c>
      <c r="F99" s="63" t="s">
        <v>16</v>
      </c>
      <c r="G99" s="63" t="s">
        <v>17</v>
      </c>
      <c r="H99" s="63" t="s">
        <v>18</v>
      </c>
      <c r="I99" s="63" t="s">
        <v>19</v>
      </c>
      <c r="J99" s="54" t="s">
        <v>196</v>
      </c>
      <c r="K99" s="63" t="s">
        <v>78</v>
      </c>
      <c r="L99" s="63" t="s">
        <v>79</v>
      </c>
      <c r="M99" s="54" t="s">
        <v>185</v>
      </c>
      <c r="N99" s="54" t="s">
        <v>186</v>
      </c>
      <c r="O99" s="54" t="s">
        <v>187</v>
      </c>
      <c r="P99" s="54" t="s">
        <v>194</v>
      </c>
      <c r="Q99" s="64" t="s">
        <v>5</v>
      </c>
      <c r="R99" s="41">
        <f>SUM(R100:R103)</f>
        <v>327172.79599999997</v>
      </c>
    </row>
    <row r="100" spans="1:19" ht="16.5" customHeight="1">
      <c r="A100" s="115"/>
      <c r="B100" s="122"/>
      <c r="C100" s="118" t="s">
        <v>207</v>
      </c>
      <c r="D100" s="65" t="s">
        <v>2</v>
      </c>
      <c r="E100" s="66">
        <v>7</v>
      </c>
      <c r="F100" s="66">
        <v>7</v>
      </c>
      <c r="G100" s="66">
        <v>7</v>
      </c>
      <c r="H100" s="66">
        <v>7</v>
      </c>
      <c r="I100" s="66">
        <v>7</v>
      </c>
      <c r="J100" s="66">
        <v>7</v>
      </c>
      <c r="K100" s="66">
        <v>7</v>
      </c>
      <c r="L100" s="66">
        <v>7</v>
      </c>
      <c r="M100" s="43">
        <v>7</v>
      </c>
      <c r="N100" s="43">
        <v>7</v>
      </c>
      <c r="O100" s="43">
        <v>7</v>
      </c>
      <c r="P100" s="44">
        <v>7</v>
      </c>
      <c r="Q100" s="45" t="s">
        <v>80</v>
      </c>
      <c r="R100" s="30">
        <f>P100*S100*12*0.85</f>
        <v>91480.536000000007</v>
      </c>
      <c r="S100" s="31">
        <v>1281.24</v>
      </c>
    </row>
    <row r="101" spans="1:19" ht="16.5" customHeight="1">
      <c r="A101" s="115"/>
      <c r="B101" s="122"/>
      <c r="C101" s="119"/>
      <c r="D101" s="65" t="s">
        <v>23</v>
      </c>
      <c r="E101" s="43" t="s">
        <v>126</v>
      </c>
      <c r="F101" s="43" t="s">
        <v>126</v>
      </c>
      <c r="G101" s="43" t="s">
        <v>126</v>
      </c>
      <c r="H101" s="43" t="s">
        <v>126</v>
      </c>
      <c r="I101" s="43" t="s">
        <v>126</v>
      </c>
      <c r="J101" s="43" t="s">
        <v>126</v>
      </c>
      <c r="K101" s="43" t="s">
        <v>80</v>
      </c>
      <c r="L101" s="44" t="s">
        <v>80</v>
      </c>
      <c r="M101" s="44" t="s">
        <v>80</v>
      </c>
      <c r="N101" s="43">
        <v>2</v>
      </c>
      <c r="O101" s="44" t="s">
        <v>80</v>
      </c>
      <c r="P101" s="44" t="s">
        <v>80</v>
      </c>
      <c r="Q101" s="45">
        <f>SUM(E101:P101)</f>
        <v>2</v>
      </c>
      <c r="R101" s="30">
        <f>Q101*S101</f>
        <v>44.64</v>
      </c>
      <c r="S101" s="31">
        <v>22.32</v>
      </c>
    </row>
    <row r="102" spans="1:19" ht="16.5" customHeight="1">
      <c r="A102" s="115"/>
      <c r="B102" s="122"/>
      <c r="C102" s="119"/>
      <c r="D102" s="65" t="s">
        <v>22</v>
      </c>
      <c r="E102" s="66">
        <v>516</v>
      </c>
      <c r="F102" s="66">
        <v>403</v>
      </c>
      <c r="G102" s="66">
        <v>422</v>
      </c>
      <c r="H102" s="66">
        <v>365</v>
      </c>
      <c r="I102" s="66">
        <v>346</v>
      </c>
      <c r="J102" s="66">
        <v>245</v>
      </c>
      <c r="K102" s="66">
        <v>314</v>
      </c>
      <c r="L102" s="66">
        <v>314</v>
      </c>
      <c r="M102" s="43">
        <v>367</v>
      </c>
      <c r="N102" s="43">
        <v>434</v>
      </c>
      <c r="O102" s="43">
        <v>427</v>
      </c>
      <c r="P102" s="44">
        <v>439</v>
      </c>
      <c r="Q102" s="45">
        <f>SUM(E102:P102)</f>
        <v>4592</v>
      </c>
      <c r="R102" s="30">
        <f>Q102*S102</f>
        <v>87477.6</v>
      </c>
      <c r="S102" s="31">
        <v>19.05</v>
      </c>
    </row>
    <row r="103" spans="1:19" ht="16.5" customHeight="1" thickBot="1">
      <c r="A103" s="116"/>
      <c r="B103" s="123"/>
      <c r="C103" s="120"/>
      <c r="D103" s="68" t="s">
        <v>66</v>
      </c>
      <c r="E103" s="69">
        <v>994</v>
      </c>
      <c r="F103" s="69">
        <v>1143</v>
      </c>
      <c r="G103" s="69">
        <v>1018</v>
      </c>
      <c r="H103" s="69">
        <v>849</v>
      </c>
      <c r="I103" s="69">
        <v>847</v>
      </c>
      <c r="J103" s="69">
        <v>816</v>
      </c>
      <c r="K103" s="69">
        <v>756</v>
      </c>
      <c r="L103" s="69">
        <v>778</v>
      </c>
      <c r="M103" s="59">
        <v>895</v>
      </c>
      <c r="N103" s="59">
        <v>908</v>
      </c>
      <c r="O103" s="50">
        <v>883</v>
      </c>
      <c r="P103" s="50">
        <v>960</v>
      </c>
      <c r="Q103" s="51">
        <f>SUM(E103:P103)</f>
        <v>10847</v>
      </c>
      <c r="R103" s="30">
        <f>Q103*S103</f>
        <v>148170.01999999999</v>
      </c>
      <c r="S103" s="31">
        <v>13.66</v>
      </c>
    </row>
    <row r="105" spans="1:19" ht="16.5" customHeight="1">
      <c r="B105" s="124" t="s">
        <v>208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</row>
  </sheetData>
  <mergeCells count="73">
    <mergeCell ref="A99:A103"/>
    <mergeCell ref="B99:B103"/>
    <mergeCell ref="C100:C103"/>
    <mergeCell ref="B105:Q105"/>
    <mergeCell ref="A94:A98"/>
    <mergeCell ref="B94:B98"/>
    <mergeCell ref="C95:C98"/>
    <mergeCell ref="A84:A88"/>
    <mergeCell ref="B84:B88"/>
    <mergeCell ref="C85:C88"/>
    <mergeCell ref="A89:A93"/>
    <mergeCell ref="B89:B93"/>
    <mergeCell ref="C90:C93"/>
    <mergeCell ref="A75:A78"/>
    <mergeCell ref="B75:B78"/>
    <mergeCell ref="C76:C78"/>
    <mergeCell ref="A79:A83"/>
    <mergeCell ref="B79:B83"/>
    <mergeCell ref="C80:C83"/>
    <mergeCell ref="A67:A70"/>
    <mergeCell ref="B67:B70"/>
    <mergeCell ref="C68:C70"/>
    <mergeCell ref="A71:A74"/>
    <mergeCell ref="B71:B74"/>
    <mergeCell ref="C72:C74"/>
    <mergeCell ref="A59:A62"/>
    <mergeCell ref="B59:B62"/>
    <mergeCell ref="C60:C62"/>
    <mergeCell ref="A63:A66"/>
    <mergeCell ref="B63:B66"/>
    <mergeCell ref="C64:C66"/>
    <mergeCell ref="A51:A54"/>
    <mergeCell ref="B51:B54"/>
    <mergeCell ref="C52:C54"/>
    <mergeCell ref="A55:A58"/>
    <mergeCell ref="B55:B58"/>
    <mergeCell ref="C56:C58"/>
    <mergeCell ref="A43:A46"/>
    <mergeCell ref="B43:B46"/>
    <mergeCell ref="C44:C46"/>
    <mergeCell ref="A47:A50"/>
    <mergeCell ref="B47:B50"/>
    <mergeCell ref="C48:C50"/>
    <mergeCell ref="A35:A38"/>
    <mergeCell ref="B35:B38"/>
    <mergeCell ref="C36:C38"/>
    <mergeCell ref="A39:A42"/>
    <mergeCell ref="B39:B42"/>
    <mergeCell ref="C40:C42"/>
    <mergeCell ref="A27:A30"/>
    <mergeCell ref="B27:B30"/>
    <mergeCell ref="C28:C30"/>
    <mergeCell ref="A31:A34"/>
    <mergeCell ref="B31:B34"/>
    <mergeCell ref="C32:C34"/>
    <mergeCell ref="A19:A22"/>
    <mergeCell ref="B19:B22"/>
    <mergeCell ref="C20:C22"/>
    <mergeCell ref="A23:A26"/>
    <mergeCell ref="B23:B26"/>
    <mergeCell ref="C24:C26"/>
    <mergeCell ref="A11:A14"/>
    <mergeCell ref="B11:B14"/>
    <mergeCell ref="C12:C14"/>
    <mergeCell ref="A15:A18"/>
    <mergeCell ref="B15:B18"/>
    <mergeCell ref="C16:C18"/>
    <mergeCell ref="A3:A6"/>
    <mergeCell ref="B3:B6"/>
    <mergeCell ref="C4:C6"/>
    <mergeCell ref="A7:A10"/>
    <mergeCell ref="B7:B10"/>
    <mergeCell ref="C8:C10"/>
  </mergeCells>
  <phoneticPr fontId="1"/>
  <dataValidations count="3">
    <dataValidation type="list" allowBlank="1" showInputMessage="1" showErrorMessage="1" sqref="C4:C6 C8:C10 C12:C14 C16:C18 C20:C22 C24:C26 C28:C30 C32:C34 C36:C38 C40:C42 C44:C46 C48:C50 C52:C54 C56:C58 C60:C62 C64:C66 C72:C74 C68:C70 C76:C78" xr:uid="{C6637CDE-6CC4-4D88-9A04-86CF308DCEDE}">
      <formula1>"FRプランA,FRプランB,FRプランC,第２種プランA,第２種プランB,第２種プランL,第２種プランH"</formula1>
    </dataValidation>
    <dataValidation type="list" allowBlank="1" showInputMessage="1" showErrorMessage="1" sqref="C80:C83 C85:C88 C90:C93" xr:uid="{0E3A2E1A-F479-4B88-86FD-15BA6D0BBFD8}">
      <formula1>"WEプランA,WEプランB,WEプランC"</formula1>
    </dataValidation>
    <dataValidation type="list" allowBlank="1" showInputMessage="1" showErrorMessage="1" sqref="C95:C98 C100:C103" xr:uid="{D9BA613B-AD58-42CA-B565-9C68A6A135F8}">
      <formula1>"TOU,TOU2,第１種プランＡ,第１種プランB,第１種プランL,第１種プランH"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62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S114"/>
  <sheetViews>
    <sheetView view="pageBreakPreview" zoomScale="85" zoomScaleNormal="100" zoomScaleSheetLayoutView="85" workbookViewId="0">
      <pane xSplit="4" topLeftCell="I1" activePane="topRight" state="frozen"/>
      <selection activeCell="G35" sqref="G35"/>
      <selection pane="topRight"/>
    </sheetView>
  </sheetViews>
  <sheetFormatPr defaultColWidth="9" defaultRowHeight="16.5" customHeight="1"/>
  <cols>
    <col min="1" max="1" width="3.125" style="29" bestFit="1" customWidth="1"/>
    <col min="2" max="2" width="17.25" style="29" bestFit="1" customWidth="1"/>
    <col min="3" max="3" width="9" style="29"/>
    <col min="4" max="4" width="22.375" style="30" customWidth="1"/>
    <col min="5" max="16" width="11.125" style="30" customWidth="1"/>
    <col min="17" max="17" width="11.125" style="29" customWidth="1"/>
    <col min="18" max="18" width="12.25" style="30" bestFit="1" customWidth="1"/>
    <col min="19" max="19" width="11" style="31" bestFit="1" customWidth="1"/>
    <col min="20" max="16384" width="9" style="30"/>
  </cols>
  <sheetData>
    <row r="1" spans="1:19" ht="31.5" customHeight="1">
      <c r="B1" s="28" t="s">
        <v>198</v>
      </c>
      <c r="C1" s="28"/>
      <c r="D1" s="28"/>
      <c r="E1" s="28"/>
      <c r="R1" s="30" t="s">
        <v>6</v>
      </c>
      <c r="S1" s="31" t="s">
        <v>7</v>
      </c>
    </row>
    <row r="2" spans="1:19" ht="31.5" customHeight="1" thickBot="1">
      <c r="B2" s="32"/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5" t="s">
        <v>5</v>
      </c>
      <c r="R2" s="36">
        <f>SUM(R3,R7,R11,R15,R19,R23,R27,R31,R35,R39,R43,R47,R51,R55,R59,R63,R67,R71,R75,R79,R83,R87,R91,R95,R99,R103,R107,R111)</f>
        <v>155960984.882</v>
      </c>
    </row>
    <row r="3" spans="1:19" ht="16.5" customHeight="1">
      <c r="A3" s="102">
        <v>1</v>
      </c>
      <c r="B3" s="104" t="s">
        <v>212</v>
      </c>
      <c r="C3" s="37" t="s">
        <v>1</v>
      </c>
      <c r="D3" s="38" t="s">
        <v>0</v>
      </c>
      <c r="E3" s="39" t="s">
        <v>15</v>
      </c>
      <c r="F3" s="39" t="s">
        <v>16</v>
      </c>
      <c r="G3" s="39" t="s">
        <v>17</v>
      </c>
      <c r="H3" s="39" t="s">
        <v>18</v>
      </c>
      <c r="I3" s="39" t="s">
        <v>19</v>
      </c>
      <c r="J3" s="39" t="s">
        <v>77</v>
      </c>
      <c r="K3" s="39" t="s">
        <v>78</v>
      </c>
      <c r="L3" s="39" t="s">
        <v>79</v>
      </c>
      <c r="M3" s="39" t="s">
        <v>185</v>
      </c>
      <c r="N3" s="39" t="s">
        <v>186</v>
      </c>
      <c r="O3" s="39" t="s">
        <v>187</v>
      </c>
      <c r="P3" s="39" t="s">
        <v>194</v>
      </c>
      <c r="Q3" s="40" t="s">
        <v>5</v>
      </c>
      <c r="R3" s="41">
        <f>SUM(R4:R6)</f>
        <v>15351972.927999999</v>
      </c>
    </row>
    <row r="4" spans="1:19" ht="16.5" customHeight="1">
      <c r="A4" s="103"/>
      <c r="B4" s="105"/>
      <c r="C4" s="106" t="s">
        <v>128</v>
      </c>
      <c r="D4" s="42" t="s">
        <v>2</v>
      </c>
      <c r="E4" s="46">
        <v>270</v>
      </c>
      <c r="F4" s="46">
        <v>270</v>
      </c>
      <c r="G4" s="46">
        <v>270</v>
      </c>
      <c r="H4" s="46">
        <v>270</v>
      </c>
      <c r="I4" s="46">
        <v>270</v>
      </c>
      <c r="J4" s="46">
        <v>270</v>
      </c>
      <c r="K4" s="46">
        <v>289</v>
      </c>
      <c r="L4" s="47">
        <v>289</v>
      </c>
      <c r="M4" s="46">
        <v>289</v>
      </c>
      <c r="N4" s="47">
        <v>289</v>
      </c>
      <c r="O4" s="46">
        <v>289</v>
      </c>
      <c r="P4" s="47">
        <v>289</v>
      </c>
      <c r="Q4" s="45" t="s">
        <v>80</v>
      </c>
      <c r="R4" s="30">
        <f>P4*S4*12*0.85</f>
        <v>5432087.9279999994</v>
      </c>
      <c r="S4" s="31">
        <v>1842.76</v>
      </c>
    </row>
    <row r="5" spans="1:19" ht="16.5" customHeight="1">
      <c r="A5" s="103"/>
      <c r="B5" s="105"/>
      <c r="C5" s="107"/>
      <c r="D5" s="42" t="s">
        <v>4</v>
      </c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80</v>
      </c>
      <c r="L5" s="47">
        <v>76657</v>
      </c>
      <c r="M5" s="46">
        <v>67455</v>
      </c>
      <c r="N5" s="46">
        <v>63434</v>
      </c>
      <c r="O5" s="46" t="s">
        <v>80</v>
      </c>
      <c r="P5" s="46" t="s">
        <v>80</v>
      </c>
      <c r="Q5" s="45">
        <f>SUM(E5:P5)</f>
        <v>207546</v>
      </c>
      <c r="R5" s="30">
        <f>Q5*S5</f>
        <v>3347716.98</v>
      </c>
      <c r="S5" s="31">
        <v>16.13</v>
      </c>
    </row>
    <row r="6" spans="1:19" ht="16.5" customHeight="1" thickBot="1">
      <c r="A6" s="103"/>
      <c r="B6" s="105"/>
      <c r="C6" s="107"/>
      <c r="D6" s="42" t="s">
        <v>3</v>
      </c>
      <c r="E6" s="47">
        <v>55477</v>
      </c>
      <c r="F6" s="46">
        <v>62934</v>
      </c>
      <c r="G6" s="46">
        <v>55198</v>
      </c>
      <c r="H6" s="46">
        <v>46046</v>
      </c>
      <c r="I6" s="46">
        <v>41592</v>
      </c>
      <c r="J6" s="46">
        <v>39914</v>
      </c>
      <c r="K6" s="46">
        <v>50655</v>
      </c>
      <c r="L6" s="47" t="s">
        <v>80</v>
      </c>
      <c r="M6" s="47" t="s">
        <v>80</v>
      </c>
      <c r="N6" s="47" t="s">
        <v>80</v>
      </c>
      <c r="O6" s="46">
        <v>42896</v>
      </c>
      <c r="P6" s="47">
        <v>39381</v>
      </c>
      <c r="Q6" s="45">
        <f>SUM(E6:P6)</f>
        <v>434093</v>
      </c>
      <c r="R6" s="30">
        <f>Q6*S6</f>
        <v>6572168.0200000005</v>
      </c>
      <c r="S6" s="31">
        <v>15.14</v>
      </c>
    </row>
    <row r="7" spans="1:19" ht="16.5" customHeight="1">
      <c r="A7" s="102">
        <v>2</v>
      </c>
      <c r="B7" s="104" t="s">
        <v>129</v>
      </c>
      <c r="C7" s="37" t="s">
        <v>1</v>
      </c>
      <c r="D7" s="38" t="s">
        <v>0</v>
      </c>
      <c r="E7" s="39" t="s">
        <v>15</v>
      </c>
      <c r="F7" s="39" t="s">
        <v>16</v>
      </c>
      <c r="G7" s="39" t="s">
        <v>17</v>
      </c>
      <c r="H7" s="39" t="s">
        <v>18</v>
      </c>
      <c r="I7" s="39" t="s">
        <v>19</v>
      </c>
      <c r="J7" s="39" t="s">
        <v>77</v>
      </c>
      <c r="K7" s="39" t="s">
        <v>78</v>
      </c>
      <c r="L7" s="39" t="s">
        <v>79</v>
      </c>
      <c r="M7" s="39" t="s">
        <v>185</v>
      </c>
      <c r="N7" s="39" t="s">
        <v>186</v>
      </c>
      <c r="O7" s="39" t="s">
        <v>187</v>
      </c>
      <c r="P7" s="39" t="s">
        <v>194</v>
      </c>
      <c r="Q7" s="40" t="s">
        <v>5</v>
      </c>
      <c r="R7" s="41">
        <f>SUM(R8:R10)</f>
        <v>3440012.0179999997</v>
      </c>
    </row>
    <row r="8" spans="1:19" ht="16.5" customHeight="1">
      <c r="A8" s="103"/>
      <c r="B8" s="105"/>
      <c r="C8" s="106" t="s">
        <v>82</v>
      </c>
      <c r="D8" s="42" t="s">
        <v>2</v>
      </c>
      <c r="E8" s="46">
        <v>95</v>
      </c>
      <c r="F8" s="46">
        <v>95</v>
      </c>
      <c r="G8" s="46">
        <v>95</v>
      </c>
      <c r="H8" s="46">
        <v>95</v>
      </c>
      <c r="I8" s="46">
        <v>95</v>
      </c>
      <c r="J8" s="46">
        <v>95</v>
      </c>
      <c r="K8" s="46">
        <v>84</v>
      </c>
      <c r="L8" s="46">
        <v>84</v>
      </c>
      <c r="M8" s="46">
        <v>84</v>
      </c>
      <c r="N8" s="46">
        <v>84</v>
      </c>
      <c r="O8" s="46">
        <v>84</v>
      </c>
      <c r="P8" s="46">
        <v>84</v>
      </c>
      <c r="Q8" s="45" t="s">
        <v>80</v>
      </c>
      <c r="R8" s="30">
        <f>P8*S8*12*0.85</f>
        <v>1409230.368</v>
      </c>
      <c r="S8" s="31">
        <v>1644.76</v>
      </c>
    </row>
    <row r="9" spans="1:19" ht="16.5" customHeight="1">
      <c r="A9" s="103"/>
      <c r="B9" s="105"/>
      <c r="C9" s="107"/>
      <c r="D9" s="42" t="s">
        <v>4</v>
      </c>
      <c r="E9" s="46" t="s">
        <v>80</v>
      </c>
      <c r="F9" s="46" t="s">
        <v>80</v>
      </c>
      <c r="G9" s="46" t="s">
        <v>80</v>
      </c>
      <c r="H9" s="46" t="s">
        <v>80</v>
      </c>
      <c r="I9" s="46" t="s">
        <v>80</v>
      </c>
      <c r="J9" s="46" t="s">
        <v>80</v>
      </c>
      <c r="K9" s="46" t="s">
        <v>80</v>
      </c>
      <c r="L9" s="47">
        <v>12826</v>
      </c>
      <c r="M9" s="46">
        <v>15600</v>
      </c>
      <c r="N9" s="46">
        <v>11695</v>
      </c>
      <c r="O9" s="46" t="s">
        <v>80</v>
      </c>
      <c r="P9" s="46" t="s">
        <v>80</v>
      </c>
      <c r="Q9" s="45">
        <f>SUM(E9:P9)</f>
        <v>40121</v>
      </c>
      <c r="R9" s="30">
        <f>Q9*S9</f>
        <v>692087.25</v>
      </c>
      <c r="S9" s="31">
        <v>17.25</v>
      </c>
    </row>
    <row r="10" spans="1:19" ht="16.5" customHeight="1" thickBot="1">
      <c r="A10" s="103"/>
      <c r="B10" s="105"/>
      <c r="C10" s="107"/>
      <c r="D10" s="42" t="s">
        <v>3</v>
      </c>
      <c r="E10" s="47">
        <v>10926</v>
      </c>
      <c r="F10" s="46">
        <v>13968</v>
      </c>
      <c r="G10" s="46">
        <v>12356</v>
      </c>
      <c r="H10" s="46">
        <v>10716</v>
      </c>
      <c r="I10" s="46">
        <v>7786</v>
      </c>
      <c r="J10" s="46">
        <v>5671</v>
      </c>
      <c r="K10" s="46">
        <v>8571</v>
      </c>
      <c r="L10" s="47" t="s">
        <v>80</v>
      </c>
      <c r="M10" s="47" t="s">
        <v>80</v>
      </c>
      <c r="N10" s="47" t="s">
        <v>80</v>
      </c>
      <c r="O10" s="46">
        <v>6768</v>
      </c>
      <c r="P10" s="47">
        <v>6078</v>
      </c>
      <c r="Q10" s="45">
        <f>SUM(E10:P10)</f>
        <v>82840</v>
      </c>
      <c r="R10" s="30">
        <f>Q10*S10</f>
        <v>1338694.3999999999</v>
      </c>
      <c r="S10" s="31">
        <v>16.16</v>
      </c>
    </row>
    <row r="11" spans="1:19" ht="16.5" customHeight="1">
      <c r="A11" s="102">
        <v>3</v>
      </c>
      <c r="B11" s="104" t="s">
        <v>130</v>
      </c>
      <c r="C11" s="37" t="s">
        <v>1</v>
      </c>
      <c r="D11" s="38" t="s">
        <v>0</v>
      </c>
      <c r="E11" s="39" t="s">
        <v>15</v>
      </c>
      <c r="F11" s="39" t="s">
        <v>16</v>
      </c>
      <c r="G11" s="39" t="s">
        <v>17</v>
      </c>
      <c r="H11" s="39" t="s">
        <v>18</v>
      </c>
      <c r="I11" s="39" t="s">
        <v>19</v>
      </c>
      <c r="J11" s="39" t="s">
        <v>77</v>
      </c>
      <c r="K11" s="39" t="s">
        <v>78</v>
      </c>
      <c r="L11" s="39" t="s">
        <v>79</v>
      </c>
      <c r="M11" s="39" t="s">
        <v>185</v>
      </c>
      <c r="N11" s="39" t="s">
        <v>186</v>
      </c>
      <c r="O11" s="39" t="s">
        <v>187</v>
      </c>
      <c r="P11" s="39" t="s">
        <v>194</v>
      </c>
      <c r="Q11" s="40" t="s">
        <v>5</v>
      </c>
      <c r="R11" s="41">
        <f>SUM(R12:R14)</f>
        <v>2047518.83</v>
      </c>
    </row>
    <row r="12" spans="1:19" ht="16.5" customHeight="1">
      <c r="A12" s="103"/>
      <c r="B12" s="105"/>
      <c r="C12" s="106" t="s">
        <v>82</v>
      </c>
      <c r="D12" s="42" t="s">
        <v>2</v>
      </c>
      <c r="E12" s="46">
        <v>51</v>
      </c>
      <c r="F12" s="46">
        <v>51</v>
      </c>
      <c r="G12" s="46">
        <v>51</v>
      </c>
      <c r="H12" s="46">
        <v>51</v>
      </c>
      <c r="I12" s="46">
        <v>51</v>
      </c>
      <c r="J12" s="46">
        <v>51</v>
      </c>
      <c r="K12" s="46">
        <v>60</v>
      </c>
      <c r="L12" s="47">
        <v>60</v>
      </c>
      <c r="M12" s="46">
        <v>60</v>
      </c>
      <c r="N12" s="47">
        <v>60</v>
      </c>
      <c r="O12" s="46">
        <v>60</v>
      </c>
      <c r="P12" s="47">
        <v>60</v>
      </c>
      <c r="Q12" s="45" t="s">
        <v>80</v>
      </c>
      <c r="R12" s="30">
        <f>P12*S12*12*0.85</f>
        <v>1006593.1200000001</v>
      </c>
      <c r="S12" s="31">
        <v>1644.76</v>
      </c>
    </row>
    <row r="13" spans="1:19" ht="16.5" customHeight="1">
      <c r="A13" s="103"/>
      <c r="B13" s="105"/>
      <c r="C13" s="107"/>
      <c r="D13" s="42" t="s">
        <v>4</v>
      </c>
      <c r="E13" s="46" t="s">
        <v>80</v>
      </c>
      <c r="F13" s="46" t="s">
        <v>80</v>
      </c>
      <c r="G13" s="46" t="s">
        <v>80</v>
      </c>
      <c r="H13" s="46" t="s">
        <v>80</v>
      </c>
      <c r="I13" s="46" t="s">
        <v>80</v>
      </c>
      <c r="J13" s="46" t="s">
        <v>80</v>
      </c>
      <c r="K13" s="46" t="s">
        <v>80</v>
      </c>
      <c r="L13" s="47">
        <v>7265</v>
      </c>
      <c r="M13" s="43">
        <v>8806</v>
      </c>
      <c r="N13" s="43">
        <v>7216</v>
      </c>
      <c r="O13" s="43" t="s">
        <v>80</v>
      </c>
      <c r="P13" s="43" t="s">
        <v>80</v>
      </c>
      <c r="Q13" s="45">
        <f>SUM(E13:P13)</f>
        <v>23287</v>
      </c>
      <c r="R13" s="30">
        <f>Q13*S13</f>
        <v>401700.75</v>
      </c>
      <c r="S13" s="31">
        <v>17.25</v>
      </c>
    </row>
    <row r="14" spans="1:19" ht="16.5" customHeight="1" thickBot="1">
      <c r="A14" s="103"/>
      <c r="B14" s="105"/>
      <c r="C14" s="107"/>
      <c r="D14" s="42" t="s">
        <v>3</v>
      </c>
      <c r="E14" s="47">
        <v>4235</v>
      </c>
      <c r="F14" s="46">
        <v>4936</v>
      </c>
      <c r="G14" s="46">
        <v>4545</v>
      </c>
      <c r="H14" s="46">
        <v>4111</v>
      </c>
      <c r="I14" s="46">
        <v>3866</v>
      </c>
      <c r="J14" s="46">
        <v>4116</v>
      </c>
      <c r="K14" s="46">
        <v>5088</v>
      </c>
      <c r="L14" s="47" t="s">
        <v>80</v>
      </c>
      <c r="M14" s="44" t="s">
        <v>80</v>
      </c>
      <c r="N14" s="44" t="s">
        <v>80</v>
      </c>
      <c r="O14" s="43">
        <v>4599</v>
      </c>
      <c r="P14" s="44">
        <v>4060</v>
      </c>
      <c r="Q14" s="45">
        <f>SUM(E14:P14)</f>
        <v>39556</v>
      </c>
      <c r="R14" s="30">
        <f>Q14*S14</f>
        <v>639224.96</v>
      </c>
      <c r="S14" s="31">
        <v>16.16</v>
      </c>
    </row>
    <row r="15" spans="1:19" ht="16.5" customHeight="1">
      <c r="A15" s="102">
        <v>4</v>
      </c>
      <c r="B15" s="104" t="s">
        <v>131</v>
      </c>
      <c r="C15" s="37" t="s">
        <v>1</v>
      </c>
      <c r="D15" s="38" t="s">
        <v>0</v>
      </c>
      <c r="E15" s="39" t="s">
        <v>15</v>
      </c>
      <c r="F15" s="39" t="s">
        <v>16</v>
      </c>
      <c r="G15" s="39" t="s">
        <v>17</v>
      </c>
      <c r="H15" s="39" t="s">
        <v>18</v>
      </c>
      <c r="I15" s="39" t="s">
        <v>19</v>
      </c>
      <c r="J15" s="39" t="s">
        <v>77</v>
      </c>
      <c r="K15" s="39" t="s">
        <v>78</v>
      </c>
      <c r="L15" s="39" t="s">
        <v>79</v>
      </c>
      <c r="M15" s="39" t="s">
        <v>185</v>
      </c>
      <c r="N15" s="39" t="s">
        <v>186</v>
      </c>
      <c r="O15" s="39" t="s">
        <v>187</v>
      </c>
      <c r="P15" s="39" t="s">
        <v>194</v>
      </c>
      <c r="Q15" s="40" t="s">
        <v>5</v>
      </c>
      <c r="R15" s="41">
        <f>SUM(R16:R18)</f>
        <v>3073508.0419999999</v>
      </c>
    </row>
    <row r="16" spans="1:19" ht="16.5" customHeight="1">
      <c r="A16" s="103"/>
      <c r="B16" s="105"/>
      <c r="C16" s="106" t="s">
        <v>82</v>
      </c>
      <c r="D16" s="42" t="s">
        <v>2</v>
      </c>
      <c r="E16" s="46">
        <v>77</v>
      </c>
      <c r="F16" s="46">
        <v>77</v>
      </c>
      <c r="G16" s="46">
        <v>77</v>
      </c>
      <c r="H16" s="46">
        <v>77</v>
      </c>
      <c r="I16" s="46">
        <v>77</v>
      </c>
      <c r="J16" s="46">
        <v>77</v>
      </c>
      <c r="K16" s="46">
        <v>91</v>
      </c>
      <c r="L16" s="46">
        <v>91</v>
      </c>
      <c r="M16" s="46">
        <v>91</v>
      </c>
      <c r="N16" s="46">
        <v>91</v>
      </c>
      <c r="O16" s="46">
        <v>91</v>
      </c>
      <c r="P16" s="46">
        <v>91</v>
      </c>
      <c r="Q16" s="45" t="s">
        <v>80</v>
      </c>
      <c r="R16" s="30">
        <f>P16*S16*12*0.85</f>
        <v>1526666.2319999998</v>
      </c>
      <c r="S16" s="31">
        <v>1644.76</v>
      </c>
    </row>
    <row r="17" spans="1:19" ht="16.5" customHeight="1">
      <c r="A17" s="103"/>
      <c r="B17" s="105"/>
      <c r="C17" s="107"/>
      <c r="D17" s="42" t="s">
        <v>4</v>
      </c>
      <c r="E17" s="46" t="s">
        <v>80</v>
      </c>
      <c r="F17" s="46" t="s">
        <v>80</v>
      </c>
      <c r="G17" s="46" t="s">
        <v>80</v>
      </c>
      <c r="H17" s="46" t="s">
        <v>80</v>
      </c>
      <c r="I17" s="46" t="s">
        <v>80</v>
      </c>
      <c r="J17" s="46" t="s">
        <v>80</v>
      </c>
      <c r="K17" s="46" t="s">
        <v>80</v>
      </c>
      <c r="L17" s="47">
        <v>9140</v>
      </c>
      <c r="M17" s="46">
        <v>11512</v>
      </c>
      <c r="N17" s="46">
        <v>9213</v>
      </c>
      <c r="O17" s="46" t="s">
        <v>80</v>
      </c>
      <c r="P17" s="46" t="s">
        <v>80</v>
      </c>
      <c r="Q17" s="45">
        <f>SUM(E17:P17)</f>
        <v>29865</v>
      </c>
      <c r="R17" s="30">
        <f>Q17*S17</f>
        <v>515171.25</v>
      </c>
      <c r="S17" s="31">
        <v>17.25</v>
      </c>
    </row>
    <row r="18" spans="1:19" ht="16.5" customHeight="1" thickBot="1">
      <c r="A18" s="103"/>
      <c r="B18" s="105"/>
      <c r="C18" s="107"/>
      <c r="D18" s="42" t="s">
        <v>3</v>
      </c>
      <c r="E18" s="47">
        <v>8623</v>
      </c>
      <c r="F18" s="46">
        <v>11172</v>
      </c>
      <c r="G18" s="46">
        <v>9520</v>
      </c>
      <c r="H18" s="46">
        <v>7821</v>
      </c>
      <c r="I18" s="46">
        <v>4363</v>
      </c>
      <c r="J18" s="46">
        <v>4548</v>
      </c>
      <c r="K18" s="46">
        <v>7603</v>
      </c>
      <c r="L18" s="47" t="s">
        <v>80</v>
      </c>
      <c r="M18" s="47" t="s">
        <v>80</v>
      </c>
      <c r="N18" s="47" t="s">
        <v>80</v>
      </c>
      <c r="O18" s="46">
        <v>5475</v>
      </c>
      <c r="P18" s="47">
        <v>4716</v>
      </c>
      <c r="Q18" s="45">
        <f>SUM(E18:P18)</f>
        <v>63841</v>
      </c>
      <c r="R18" s="30">
        <f>Q18*S18</f>
        <v>1031670.56</v>
      </c>
      <c r="S18" s="31">
        <v>16.16</v>
      </c>
    </row>
    <row r="19" spans="1:19" ht="16.5" customHeight="1">
      <c r="A19" s="102">
        <v>5</v>
      </c>
      <c r="B19" s="104" t="s">
        <v>132</v>
      </c>
      <c r="C19" s="37" t="s">
        <v>1</v>
      </c>
      <c r="D19" s="38" t="s">
        <v>0</v>
      </c>
      <c r="E19" s="39" t="s">
        <v>15</v>
      </c>
      <c r="F19" s="39" t="s">
        <v>16</v>
      </c>
      <c r="G19" s="39" t="s">
        <v>17</v>
      </c>
      <c r="H19" s="39" t="s">
        <v>18</v>
      </c>
      <c r="I19" s="39" t="s">
        <v>19</v>
      </c>
      <c r="J19" s="39" t="s">
        <v>77</v>
      </c>
      <c r="K19" s="39" t="s">
        <v>78</v>
      </c>
      <c r="L19" s="39" t="s">
        <v>79</v>
      </c>
      <c r="M19" s="39" t="s">
        <v>185</v>
      </c>
      <c r="N19" s="39" t="s">
        <v>186</v>
      </c>
      <c r="O19" s="39" t="s">
        <v>187</v>
      </c>
      <c r="P19" s="39" t="s">
        <v>194</v>
      </c>
      <c r="Q19" s="40" t="s">
        <v>5</v>
      </c>
      <c r="R19" s="41">
        <f>SUM(R20:R22)</f>
        <v>2150602.176</v>
      </c>
    </row>
    <row r="20" spans="1:19" ht="16.5" customHeight="1">
      <c r="A20" s="103"/>
      <c r="B20" s="105"/>
      <c r="C20" s="106" t="s">
        <v>82</v>
      </c>
      <c r="D20" s="42" t="s">
        <v>2</v>
      </c>
      <c r="E20" s="46">
        <v>55</v>
      </c>
      <c r="F20" s="46">
        <v>55</v>
      </c>
      <c r="G20" s="46">
        <v>55</v>
      </c>
      <c r="H20" s="46">
        <v>55</v>
      </c>
      <c r="I20" s="46">
        <v>55</v>
      </c>
      <c r="J20" s="46">
        <v>55</v>
      </c>
      <c r="K20" s="46">
        <v>68</v>
      </c>
      <c r="L20" s="46">
        <v>68</v>
      </c>
      <c r="M20" s="46">
        <v>68</v>
      </c>
      <c r="N20" s="46">
        <v>68</v>
      </c>
      <c r="O20" s="46">
        <v>68</v>
      </c>
      <c r="P20" s="46">
        <v>68</v>
      </c>
      <c r="Q20" s="45" t="s">
        <v>80</v>
      </c>
      <c r="R20" s="30">
        <f>P20*S20*12*0.85</f>
        <v>1140805.5359999998</v>
      </c>
      <c r="S20" s="31">
        <v>1644.76</v>
      </c>
    </row>
    <row r="21" spans="1:19" ht="16.5" customHeight="1">
      <c r="A21" s="103"/>
      <c r="B21" s="105"/>
      <c r="C21" s="107"/>
      <c r="D21" s="42" t="s">
        <v>4</v>
      </c>
      <c r="E21" s="46" t="s">
        <v>80</v>
      </c>
      <c r="F21" s="46" t="s">
        <v>80</v>
      </c>
      <c r="G21" s="46" t="s">
        <v>80</v>
      </c>
      <c r="H21" s="46" t="s">
        <v>80</v>
      </c>
      <c r="I21" s="46" t="s">
        <v>80</v>
      </c>
      <c r="J21" s="46" t="s">
        <v>80</v>
      </c>
      <c r="K21" s="46" t="s">
        <v>80</v>
      </c>
      <c r="L21" s="47">
        <v>6277</v>
      </c>
      <c r="M21" s="43">
        <v>8093</v>
      </c>
      <c r="N21" s="43">
        <v>6318</v>
      </c>
      <c r="O21" s="43" t="s">
        <v>80</v>
      </c>
      <c r="P21" s="43" t="s">
        <v>80</v>
      </c>
      <c r="Q21" s="45">
        <f>SUM(E21:P21)</f>
        <v>20688</v>
      </c>
      <c r="R21" s="30">
        <f>Q21*S21</f>
        <v>356868</v>
      </c>
      <c r="S21" s="31">
        <v>17.25</v>
      </c>
    </row>
    <row r="22" spans="1:19" ht="16.5" customHeight="1" thickBot="1">
      <c r="A22" s="103"/>
      <c r="B22" s="105"/>
      <c r="C22" s="107"/>
      <c r="D22" s="42" t="s">
        <v>3</v>
      </c>
      <c r="E22" s="47">
        <v>5261</v>
      </c>
      <c r="F22" s="46">
        <v>6546</v>
      </c>
      <c r="G22" s="46">
        <v>5702</v>
      </c>
      <c r="H22" s="46">
        <v>4853</v>
      </c>
      <c r="I22" s="46">
        <v>3308</v>
      </c>
      <c r="J22" s="46">
        <v>3088</v>
      </c>
      <c r="K22" s="46">
        <v>4503</v>
      </c>
      <c r="L22" s="47" t="s">
        <v>80</v>
      </c>
      <c r="M22" s="44" t="s">
        <v>80</v>
      </c>
      <c r="N22" s="44" t="s">
        <v>80</v>
      </c>
      <c r="O22" s="43">
        <v>3675</v>
      </c>
      <c r="P22" s="44">
        <v>3468</v>
      </c>
      <c r="Q22" s="45">
        <f>SUM(E22:P22)</f>
        <v>40404</v>
      </c>
      <c r="R22" s="30">
        <f>Q22*S22</f>
        <v>652928.64</v>
      </c>
      <c r="S22" s="31">
        <v>16.16</v>
      </c>
    </row>
    <row r="23" spans="1:19" ht="16.5" customHeight="1">
      <c r="A23" s="102">
        <v>6</v>
      </c>
      <c r="B23" s="104" t="s">
        <v>133</v>
      </c>
      <c r="C23" s="37" t="s">
        <v>1</v>
      </c>
      <c r="D23" s="38" t="s">
        <v>0</v>
      </c>
      <c r="E23" s="39" t="s">
        <v>15</v>
      </c>
      <c r="F23" s="39" t="s">
        <v>16</v>
      </c>
      <c r="G23" s="39" t="s">
        <v>17</v>
      </c>
      <c r="H23" s="39" t="s">
        <v>18</v>
      </c>
      <c r="I23" s="39" t="s">
        <v>19</v>
      </c>
      <c r="J23" s="39" t="s">
        <v>77</v>
      </c>
      <c r="K23" s="39" t="s">
        <v>78</v>
      </c>
      <c r="L23" s="39" t="s">
        <v>79</v>
      </c>
      <c r="M23" s="39" t="s">
        <v>185</v>
      </c>
      <c r="N23" s="39" t="s">
        <v>186</v>
      </c>
      <c r="O23" s="39" t="s">
        <v>187</v>
      </c>
      <c r="P23" s="39" t="s">
        <v>194</v>
      </c>
      <c r="Q23" s="40" t="s">
        <v>5</v>
      </c>
      <c r="R23" s="41">
        <f>SUM(R24:R26)</f>
        <v>3251644.1040000003</v>
      </c>
    </row>
    <row r="24" spans="1:19" ht="16.5" customHeight="1">
      <c r="A24" s="103"/>
      <c r="B24" s="105"/>
      <c r="C24" s="106" t="s">
        <v>82</v>
      </c>
      <c r="D24" s="42" t="s">
        <v>2</v>
      </c>
      <c r="E24" s="46">
        <v>75</v>
      </c>
      <c r="F24" s="46">
        <v>75</v>
      </c>
      <c r="G24" s="46">
        <v>75</v>
      </c>
      <c r="H24" s="46">
        <v>75</v>
      </c>
      <c r="I24" s="46">
        <v>75</v>
      </c>
      <c r="J24" s="46">
        <v>75</v>
      </c>
      <c r="K24" s="46">
        <v>87</v>
      </c>
      <c r="L24" s="46">
        <v>87</v>
      </c>
      <c r="M24" s="46">
        <v>87</v>
      </c>
      <c r="N24" s="46">
        <v>87</v>
      </c>
      <c r="O24" s="46">
        <v>87</v>
      </c>
      <c r="P24" s="46">
        <v>87</v>
      </c>
      <c r="Q24" s="45" t="s">
        <v>80</v>
      </c>
      <c r="R24" s="30">
        <f>P24*S24*12*0.85</f>
        <v>1459560.024</v>
      </c>
      <c r="S24" s="31">
        <v>1644.76</v>
      </c>
    </row>
    <row r="25" spans="1:19" ht="16.5" customHeight="1">
      <c r="A25" s="103"/>
      <c r="B25" s="105"/>
      <c r="C25" s="107"/>
      <c r="D25" s="42" t="s">
        <v>4</v>
      </c>
      <c r="E25" s="46" t="s">
        <v>80</v>
      </c>
      <c r="F25" s="46" t="s">
        <v>80</v>
      </c>
      <c r="G25" s="46" t="s">
        <v>80</v>
      </c>
      <c r="H25" s="46" t="s">
        <v>80</v>
      </c>
      <c r="I25" s="46" t="s">
        <v>80</v>
      </c>
      <c r="J25" s="46" t="s">
        <v>80</v>
      </c>
      <c r="K25" s="46" t="s">
        <v>80</v>
      </c>
      <c r="L25" s="47">
        <v>8059</v>
      </c>
      <c r="M25" s="46">
        <v>10089</v>
      </c>
      <c r="N25" s="46">
        <v>8676</v>
      </c>
      <c r="O25" s="46" t="s">
        <v>80</v>
      </c>
      <c r="P25" s="46" t="s">
        <v>80</v>
      </c>
      <c r="Q25" s="45">
        <f>SUM(E25:P25)</f>
        <v>26824</v>
      </c>
      <c r="R25" s="30">
        <f>Q25*S25</f>
        <v>462714</v>
      </c>
      <c r="S25" s="31">
        <v>17.25</v>
      </c>
    </row>
    <row r="26" spans="1:19" ht="16.5" customHeight="1" thickBot="1">
      <c r="A26" s="103"/>
      <c r="B26" s="105"/>
      <c r="C26" s="107"/>
      <c r="D26" s="42" t="s">
        <v>3</v>
      </c>
      <c r="E26" s="47">
        <v>11463</v>
      </c>
      <c r="F26" s="46">
        <v>13529</v>
      </c>
      <c r="G26" s="46">
        <v>11577</v>
      </c>
      <c r="H26" s="46">
        <v>10266</v>
      </c>
      <c r="I26" s="46">
        <v>7312</v>
      </c>
      <c r="J26" s="46">
        <v>7866</v>
      </c>
      <c r="K26" s="46">
        <v>8106</v>
      </c>
      <c r="L26" s="47" t="s">
        <v>126</v>
      </c>
      <c r="M26" s="47" t="s">
        <v>126</v>
      </c>
      <c r="N26" s="47" t="s">
        <v>126</v>
      </c>
      <c r="O26" s="46">
        <v>6424</v>
      </c>
      <c r="P26" s="47">
        <v>5720</v>
      </c>
      <c r="Q26" s="45">
        <f>SUM(E26:P26)</f>
        <v>82263</v>
      </c>
      <c r="R26" s="30">
        <f>Q26*S26</f>
        <v>1329370.08</v>
      </c>
      <c r="S26" s="31">
        <v>16.16</v>
      </c>
    </row>
    <row r="27" spans="1:19" ht="16.5" customHeight="1">
      <c r="A27" s="102">
        <v>7</v>
      </c>
      <c r="B27" s="104" t="s">
        <v>134</v>
      </c>
      <c r="C27" s="37" t="s">
        <v>1</v>
      </c>
      <c r="D27" s="38" t="s">
        <v>0</v>
      </c>
      <c r="E27" s="39" t="s">
        <v>15</v>
      </c>
      <c r="F27" s="39" t="s">
        <v>16</v>
      </c>
      <c r="G27" s="39" t="s">
        <v>17</v>
      </c>
      <c r="H27" s="39" t="s">
        <v>18</v>
      </c>
      <c r="I27" s="39" t="s">
        <v>19</v>
      </c>
      <c r="J27" s="39" t="s">
        <v>77</v>
      </c>
      <c r="K27" s="39" t="s">
        <v>78</v>
      </c>
      <c r="L27" s="39" t="s">
        <v>79</v>
      </c>
      <c r="M27" s="39" t="s">
        <v>185</v>
      </c>
      <c r="N27" s="39" t="s">
        <v>186</v>
      </c>
      <c r="O27" s="39" t="s">
        <v>187</v>
      </c>
      <c r="P27" s="39" t="s">
        <v>194</v>
      </c>
      <c r="Q27" s="40" t="s">
        <v>5</v>
      </c>
      <c r="R27" s="41">
        <f>SUM(R28:R30)</f>
        <v>2426476.892</v>
      </c>
    </row>
    <row r="28" spans="1:19" ht="16.5" customHeight="1">
      <c r="A28" s="103"/>
      <c r="B28" s="105"/>
      <c r="C28" s="106" t="s">
        <v>82</v>
      </c>
      <c r="D28" s="42" t="s">
        <v>2</v>
      </c>
      <c r="E28" s="46">
        <v>52</v>
      </c>
      <c r="F28" s="46">
        <v>52</v>
      </c>
      <c r="G28" s="46">
        <v>52</v>
      </c>
      <c r="H28" s="46">
        <v>52</v>
      </c>
      <c r="I28" s="46">
        <v>52</v>
      </c>
      <c r="J28" s="46">
        <v>52</v>
      </c>
      <c r="K28" s="46">
        <v>51</v>
      </c>
      <c r="L28" s="46">
        <v>51</v>
      </c>
      <c r="M28" s="46">
        <v>51</v>
      </c>
      <c r="N28" s="46">
        <v>51</v>
      </c>
      <c r="O28" s="46">
        <v>51</v>
      </c>
      <c r="P28" s="46">
        <v>51</v>
      </c>
      <c r="Q28" s="45" t="s">
        <v>80</v>
      </c>
      <c r="R28" s="30">
        <f>P28*S28*12*0.85</f>
        <v>855604.15199999989</v>
      </c>
      <c r="S28" s="31">
        <v>1644.76</v>
      </c>
    </row>
    <row r="29" spans="1:19" ht="16.5" customHeight="1">
      <c r="A29" s="103"/>
      <c r="B29" s="105"/>
      <c r="C29" s="107"/>
      <c r="D29" s="42" t="s">
        <v>4</v>
      </c>
      <c r="E29" s="46" t="s">
        <v>80</v>
      </c>
      <c r="F29" s="46" t="s">
        <v>80</v>
      </c>
      <c r="G29" s="46" t="s">
        <v>80</v>
      </c>
      <c r="H29" s="46" t="s">
        <v>80</v>
      </c>
      <c r="I29" s="46" t="s">
        <v>80</v>
      </c>
      <c r="J29" s="46" t="s">
        <v>80</v>
      </c>
      <c r="K29" s="46" t="s">
        <v>80</v>
      </c>
      <c r="L29" s="47">
        <v>9203</v>
      </c>
      <c r="M29" s="46">
        <v>10685</v>
      </c>
      <c r="N29" s="46">
        <v>8866</v>
      </c>
      <c r="O29" s="46" t="s">
        <v>80</v>
      </c>
      <c r="P29" s="46" t="s">
        <v>80</v>
      </c>
      <c r="Q29" s="45">
        <f>SUM(E29:P29)</f>
        <v>28754</v>
      </c>
      <c r="R29" s="30">
        <f>Q29*S29</f>
        <v>496006.5</v>
      </c>
      <c r="S29" s="31">
        <v>17.25</v>
      </c>
    </row>
    <row r="30" spans="1:19" ht="16.5" customHeight="1" thickBot="1">
      <c r="A30" s="103"/>
      <c r="B30" s="105"/>
      <c r="C30" s="107"/>
      <c r="D30" s="42" t="s">
        <v>3</v>
      </c>
      <c r="E30" s="47">
        <v>8155</v>
      </c>
      <c r="F30" s="46">
        <v>8737</v>
      </c>
      <c r="G30" s="46">
        <v>8234</v>
      </c>
      <c r="H30" s="46">
        <v>8100</v>
      </c>
      <c r="I30" s="46">
        <v>6396</v>
      </c>
      <c r="J30" s="46">
        <v>6044</v>
      </c>
      <c r="K30" s="46">
        <v>7052</v>
      </c>
      <c r="L30" s="47" t="s">
        <v>80</v>
      </c>
      <c r="M30" s="47" t="s">
        <v>80</v>
      </c>
      <c r="N30" s="47" t="s">
        <v>80</v>
      </c>
      <c r="O30" s="46">
        <v>7179</v>
      </c>
      <c r="P30" s="47">
        <v>6617</v>
      </c>
      <c r="Q30" s="45">
        <f>SUM(E30:P30)</f>
        <v>66514</v>
      </c>
      <c r="R30" s="30">
        <f>Q30*S30</f>
        <v>1074866.24</v>
      </c>
      <c r="S30" s="31">
        <v>16.16</v>
      </c>
    </row>
    <row r="31" spans="1:19" ht="16.5" customHeight="1">
      <c r="A31" s="102">
        <v>8</v>
      </c>
      <c r="B31" s="104" t="s">
        <v>135</v>
      </c>
      <c r="C31" s="37" t="s">
        <v>1</v>
      </c>
      <c r="D31" s="38" t="s">
        <v>0</v>
      </c>
      <c r="E31" s="39" t="s">
        <v>15</v>
      </c>
      <c r="F31" s="39" t="s">
        <v>16</v>
      </c>
      <c r="G31" s="39" t="s">
        <v>17</v>
      </c>
      <c r="H31" s="39" t="s">
        <v>18</v>
      </c>
      <c r="I31" s="39" t="s">
        <v>19</v>
      </c>
      <c r="J31" s="39" t="s">
        <v>77</v>
      </c>
      <c r="K31" s="39" t="s">
        <v>78</v>
      </c>
      <c r="L31" s="39" t="s">
        <v>79</v>
      </c>
      <c r="M31" s="39" t="s">
        <v>185</v>
      </c>
      <c r="N31" s="39" t="s">
        <v>186</v>
      </c>
      <c r="O31" s="39" t="s">
        <v>187</v>
      </c>
      <c r="P31" s="39" t="s">
        <v>194</v>
      </c>
      <c r="Q31" s="40" t="s">
        <v>5</v>
      </c>
      <c r="R31" s="41">
        <f>SUM(R32:R34)</f>
        <v>3022237.2940000002</v>
      </c>
    </row>
    <row r="32" spans="1:19" ht="16.5" customHeight="1">
      <c r="A32" s="103"/>
      <c r="B32" s="105"/>
      <c r="C32" s="106" t="s">
        <v>82</v>
      </c>
      <c r="D32" s="42" t="s">
        <v>2</v>
      </c>
      <c r="E32" s="46">
        <v>60</v>
      </c>
      <c r="F32" s="46">
        <v>60</v>
      </c>
      <c r="G32" s="46">
        <v>60</v>
      </c>
      <c r="H32" s="46">
        <v>60</v>
      </c>
      <c r="I32" s="46">
        <v>60</v>
      </c>
      <c r="J32" s="46">
        <v>60</v>
      </c>
      <c r="K32" s="46">
        <v>72</v>
      </c>
      <c r="L32" s="46">
        <v>72</v>
      </c>
      <c r="M32" s="46">
        <v>72</v>
      </c>
      <c r="N32" s="46">
        <v>72</v>
      </c>
      <c r="O32" s="46">
        <v>72</v>
      </c>
      <c r="P32" s="46">
        <v>72</v>
      </c>
      <c r="Q32" s="45" t="s">
        <v>80</v>
      </c>
      <c r="R32" s="30">
        <f>P32*S32*12*0.85</f>
        <v>1207911.7440000002</v>
      </c>
      <c r="S32" s="31">
        <v>1644.76</v>
      </c>
    </row>
    <row r="33" spans="1:19" ht="16.5" customHeight="1">
      <c r="A33" s="103"/>
      <c r="B33" s="105"/>
      <c r="C33" s="107"/>
      <c r="D33" s="42" t="s">
        <v>4</v>
      </c>
      <c r="E33" s="46" t="s">
        <v>80</v>
      </c>
      <c r="F33" s="46" t="s">
        <v>80</v>
      </c>
      <c r="G33" s="46" t="s">
        <v>80</v>
      </c>
      <c r="H33" s="46" t="s">
        <v>80</v>
      </c>
      <c r="I33" s="46" t="s">
        <v>80</v>
      </c>
      <c r="J33" s="46" t="s">
        <v>80</v>
      </c>
      <c r="K33" s="46" t="s">
        <v>80</v>
      </c>
      <c r="L33" s="47">
        <v>11507</v>
      </c>
      <c r="M33" s="46">
        <v>5344</v>
      </c>
      <c r="N33" s="46">
        <v>10052</v>
      </c>
      <c r="O33" s="46" t="s">
        <v>80</v>
      </c>
      <c r="P33" s="46" t="s">
        <v>80</v>
      </c>
      <c r="Q33" s="45">
        <f>SUM(E33:P33)</f>
        <v>26903</v>
      </c>
      <c r="R33" s="30">
        <f>Q33*S33</f>
        <v>464076.75</v>
      </c>
      <c r="S33" s="31">
        <v>17.25</v>
      </c>
    </row>
    <row r="34" spans="1:19" ht="16.5" customHeight="1" thickBot="1">
      <c r="A34" s="103"/>
      <c r="B34" s="105"/>
      <c r="C34" s="107"/>
      <c r="D34" s="42" t="s">
        <v>3</v>
      </c>
      <c r="E34" s="47">
        <v>8444</v>
      </c>
      <c r="F34" s="46">
        <v>9117</v>
      </c>
      <c r="G34" s="46">
        <v>8987</v>
      </c>
      <c r="H34" s="46">
        <v>7699</v>
      </c>
      <c r="I34" s="46">
        <v>7839</v>
      </c>
      <c r="J34" s="46">
        <v>9077</v>
      </c>
      <c r="K34" s="46">
        <v>12968</v>
      </c>
      <c r="L34" s="47" t="s">
        <v>80</v>
      </c>
      <c r="M34" s="47" t="s">
        <v>80</v>
      </c>
      <c r="N34" s="47" t="s">
        <v>80</v>
      </c>
      <c r="O34" s="46">
        <v>9662</v>
      </c>
      <c r="P34" s="47">
        <v>9762</v>
      </c>
      <c r="Q34" s="45">
        <f>SUM(E34:P34)</f>
        <v>83555</v>
      </c>
      <c r="R34" s="30">
        <f>Q34*S34</f>
        <v>1350248.8</v>
      </c>
      <c r="S34" s="31">
        <v>16.16</v>
      </c>
    </row>
    <row r="35" spans="1:19" ht="16.5" customHeight="1">
      <c r="A35" s="102">
        <v>9</v>
      </c>
      <c r="B35" s="104" t="s">
        <v>137</v>
      </c>
      <c r="C35" s="37" t="s">
        <v>1</v>
      </c>
      <c r="D35" s="38" t="s">
        <v>0</v>
      </c>
      <c r="E35" s="39" t="s">
        <v>15</v>
      </c>
      <c r="F35" s="39" t="s">
        <v>16</v>
      </c>
      <c r="G35" s="39" t="s">
        <v>17</v>
      </c>
      <c r="H35" s="39" t="s">
        <v>18</v>
      </c>
      <c r="I35" s="39" t="s">
        <v>19</v>
      </c>
      <c r="J35" s="39" t="s">
        <v>77</v>
      </c>
      <c r="K35" s="39" t="s">
        <v>78</v>
      </c>
      <c r="L35" s="39" t="s">
        <v>79</v>
      </c>
      <c r="M35" s="39" t="s">
        <v>185</v>
      </c>
      <c r="N35" s="39" t="s">
        <v>186</v>
      </c>
      <c r="O35" s="39" t="s">
        <v>187</v>
      </c>
      <c r="P35" s="39" t="s">
        <v>194</v>
      </c>
      <c r="Q35" s="40" t="s">
        <v>5</v>
      </c>
      <c r="R35" s="41">
        <f>SUM(R36:R38)</f>
        <v>2931739.6880000001</v>
      </c>
    </row>
    <row r="36" spans="1:19" ht="16.5" customHeight="1">
      <c r="A36" s="103"/>
      <c r="B36" s="105"/>
      <c r="C36" s="106" t="s">
        <v>82</v>
      </c>
      <c r="D36" s="42" t="s">
        <v>2</v>
      </c>
      <c r="E36" s="46">
        <v>62</v>
      </c>
      <c r="F36" s="46">
        <v>62</v>
      </c>
      <c r="G36" s="46">
        <v>62</v>
      </c>
      <c r="H36" s="46">
        <v>62</v>
      </c>
      <c r="I36" s="46">
        <v>62</v>
      </c>
      <c r="J36" s="46">
        <v>62</v>
      </c>
      <c r="K36" s="46">
        <v>79</v>
      </c>
      <c r="L36" s="46">
        <v>79</v>
      </c>
      <c r="M36" s="46">
        <v>79</v>
      </c>
      <c r="N36" s="46">
        <v>79</v>
      </c>
      <c r="O36" s="46">
        <v>79</v>
      </c>
      <c r="P36" s="46">
        <v>79</v>
      </c>
      <c r="Q36" s="45" t="s">
        <v>80</v>
      </c>
      <c r="R36" s="30">
        <f>P36*S36*12*0.85</f>
        <v>1325347.608</v>
      </c>
      <c r="S36" s="31">
        <v>1644.76</v>
      </c>
    </row>
    <row r="37" spans="1:19" ht="16.5" customHeight="1">
      <c r="A37" s="103"/>
      <c r="B37" s="105"/>
      <c r="C37" s="107"/>
      <c r="D37" s="42" t="s">
        <v>4</v>
      </c>
      <c r="E37" s="46" t="s">
        <v>80</v>
      </c>
      <c r="F37" s="46" t="s">
        <v>80</v>
      </c>
      <c r="G37" s="46" t="s">
        <v>80</v>
      </c>
      <c r="H37" s="46" t="s">
        <v>80</v>
      </c>
      <c r="I37" s="46" t="s">
        <v>80</v>
      </c>
      <c r="J37" s="46" t="s">
        <v>80</v>
      </c>
      <c r="K37" s="46" t="s">
        <v>80</v>
      </c>
      <c r="L37" s="47">
        <v>9337</v>
      </c>
      <c r="M37" s="46">
        <v>4417</v>
      </c>
      <c r="N37" s="46">
        <v>8254</v>
      </c>
      <c r="O37" s="46" t="s">
        <v>80</v>
      </c>
      <c r="P37" s="46" t="s">
        <v>80</v>
      </c>
      <c r="Q37" s="45">
        <f>SUM(E37:P37)</f>
        <v>22008</v>
      </c>
      <c r="R37" s="30">
        <f>Q37*S37</f>
        <v>379638</v>
      </c>
      <c r="S37" s="31">
        <v>17.25</v>
      </c>
    </row>
    <row r="38" spans="1:19" ht="16.5" customHeight="1" thickBot="1">
      <c r="A38" s="103"/>
      <c r="B38" s="105"/>
      <c r="C38" s="107"/>
      <c r="D38" s="42" t="s">
        <v>3</v>
      </c>
      <c r="E38" s="47">
        <v>8044</v>
      </c>
      <c r="F38" s="46">
        <v>9711</v>
      </c>
      <c r="G38" s="46">
        <v>9220</v>
      </c>
      <c r="H38" s="46">
        <v>8224</v>
      </c>
      <c r="I38" s="46">
        <v>7281</v>
      </c>
      <c r="J38" s="46">
        <v>8074</v>
      </c>
      <c r="K38" s="46">
        <v>9936</v>
      </c>
      <c r="L38" s="47" t="s">
        <v>80</v>
      </c>
      <c r="M38" s="47" t="s">
        <v>80</v>
      </c>
      <c r="N38" s="47" t="s">
        <v>80</v>
      </c>
      <c r="O38" s="46">
        <v>8240</v>
      </c>
      <c r="P38" s="47">
        <v>7183</v>
      </c>
      <c r="Q38" s="45">
        <f>SUM(E38:P38)</f>
        <v>75913</v>
      </c>
      <c r="R38" s="30">
        <f>Q38*S38</f>
        <v>1226754.08</v>
      </c>
      <c r="S38" s="31">
        <v>16.16</v>
      </c>
    </row>
    <row r="39" spans="1:19" ht="16.5" customHeight="1">
      <c r="A39" s="102">
        <v>10</v>
      </c>
      <c r="B39" s="104" t="s">
        <v>138</v>
      </c>
      <c r="C39" s="37" t="s">
        <v>1</v>
      </c>
      <c r="D39" s="38" t="s">
        <v>0</v>
      </c>
      <c r="E39" s="39" t="s">
        <v>15</v>
      </c>
      <c r="F39" s="39" t="s">
        <v>16</v>
      </c>
      <c r="G39" s="39" t="s">
        <v>17</v>
      </c>
      <c r="H39" s="39" t="s">
        <v>18</v>
      </c>
      <c r="I39" s="39" t="s">
        <v>19</v>
      </c>
      <c r="J39" s="39" t="s">
        <v>77</v>
      </c>
      <c r="K39" s="39" t="s">
        <v>78</v>
      </c>
      <c r="L39" s="39" t="s">
        <v>79</v>
      </c>
      <c r="M39" s="39" t="s">
        <v>185</v>
      </c>
      <c r="N39" s="39" t="s">
        <v>186</v>
      </c>
      <c r="O39" s="39" t="s">
        <v>187</v>
      </c>
      <c r="P39" s="39" t="s">
        <v>194</v>
      </c>
      <c r="Q39" s="40" t="s">
        <v>5</v>
      </c>
      <c r="R39" s="41">
        <f>SUM(R40:R42)</f>
        <v>3085877.5379999997</v>
      </c>
    </row>
    <row r="40" spans="1:19" ht="16.5" customHeight="1">
      <c r="A40" s="103"/>
      <c r="B40" s="105"/>
      <c r="C40" s="106" t="s">
        <v>82</v>
      </c>
      <c r="D40" s="42" t="s">
        <v>2</v>
      </c>
      <c r="E40" s="46">
        <v>54</v>
      </c>
      <c r="F40" s="46">
        <v>54</v>
      </c>
      <c r="G40" s="46">
        <v>54</v>
      </c>
      <c r="H40" s="46">
        <v>54</v>
      </c>
      <c r="I40" s="46">
        <v>54</v>
      </c>
      <c r="J40" s="46">
        <v>54</v>
      </c>
      <c r="K40" s="46">
        <v>64</v>
      </c>
      <c r="L40" s="46">
        <v>64</v>
      </c>
      <c r="M40" s="46">
        <v>64</v>
      </c>
      <c r="N40" s="46">
        <v>64</v>
      </c>
      <c r="O40" s="46">
        <v>64</v>
      </c>
      <c r="P40" s="46">
        <v>64</v>
      </c>
      <c r="Q40" s="45" t="s">
        <v>80</v>
      </c>
      <c r="R40" s="30">
        <f>P40*S40*12*0.85</f>
        <v>1073699.328</v>
      </c>
      <c r="S40" s="31">
        <v>1644.76</v>
      </c>
    </row>
    <row r="41" spans="1:19" ht="16.5" customHeight="1">
      <c r="A41" s="103"/>
      <c r="B41" s="105"/>
      <c r="C41" s="107"/>
      <c r="D41" s="42" t="s">
        <v>4</v>
      </c>
      <c r="E41" s="46" t="s">
        <v>80</v>
      </c>
      <c r="F41" s="46" t="s">
        <v>80</v>
      </c>
      <c r="G41" s="46" t="s">
        <v>80</v>
      </c>
      <c r="H41" s="46" t="s">
        <v>80</v>
      </c>
      <c r="I41" s="46" t="s">
        <v>80</v>
      </c>
      <c r="J41" s="46" t="s">
        <v>80</v>
      </c>
      <c r="K41" s="46" t="s">
        <v>80</v>
      </c>
      <c r="L41" s="47">
        <v>10338</v>
      </c>
      <c r="M41" s="46">
        <v>7853</v>
      </c>
      <c r="N41" s="46">
        <v>13506</v>
      </c>
      <c r="O41" s="46" t="s">
        <v>80</v>
      </c>
      <c r="P41" s="46" t="s">
        <v>80</v>
      </c>
      <c r="Q41" s="45">
        <f>SUM(E41:P41)</f>
        <v>31697</v>
      </c>
      <c r="R41" s="30">
        <f>Q41*S41</f>
        <v>546773.25</v>
      </c>
      <c r="S41" s="31">
        <v>17.25</v>
      </c>
    </row>
    <row r="42" spans="1:19" ht="16.5" customHeight="1" thickBot="1">
      <c r="A42" s="103"/>
      <c r="B42" s="105"/>
      <c r="C42" s="107"/>
      <c r="D42" s="42" t="s">
        <v>3</v>
      </c>
      <c r="E42" s="47">
        <v>8930</v>
      </c>
      <c r="F42" s="46">
        <v>9832</v>
      </c>
      <c r="G42" s="46">
        <v>10370</v>
      </c>
      <c r="H42" s="46">
        <v>8813</v>
      </c>
      <c r="I42" s="46">
        <v>8514</v>
      </c>
      <c r="J42" s="46">
        <v>9817</v>
      </c>
      <c r="K42" s="46">
        <v>11982</v>
      </c>
      <c r="L42" s="47" t="s">
        <v>80</v>
      </c>
      <c r="M42" s="47" t="s">
        <v>80</v>
      </c>
      <c r="N42" s="47" t="s">
        <v>80</v>
      </c>
      <c r="O42" s="46">
        <v>11764</v>
      </c>
      <c r="P42" s="47">
        <v>10659</v>
      </c>
      <c r="Q42" s="45">
        <f>SUM(E42:P42)</f>
        <v>90681</v>
      </c>
      <c r="R42" s="30">
        <f>Q42*S42</f>
        <v>1465404.96</v>
      </c>
      <c r="S42" s="31">
        <v>16.16</v>
      </c>
    </row>
    <row r="43" spans="1:19" ht="16.5" customHeight="1">
      <c r="A43" s="102">
        <v>11</v>
      </c>
      <c r="B43" s="104" t="s">
        <v>139</v>
      </c>
      <c r="C43" s="37" t="s">
        <v>1</v>
      </c>
      <c r="D43" s="38" t="s">
        <v>0</v>
      </c>
      <c r="E43" s="39" t="s">
        <v>15</v>
      </c>
      <c r="F43" s="39" t="s">
        <v>16</v>
      </c>
      <c r="G43" s="39" t="s">
        <v>17</v>
      </c>
      <c r="H43" s="39" t="s">
        <v>18</v>
      </c>
      <c r="I43" s="39" t="s">
        <v>19</v>
      </c>
      <c r="J43" s="39" t="s">
        <v>77</v>
      </c>
      <c r="K43" s="39" t="s">
        <v>78</v>
      </c>
      <c r="L43" s="39" t="s">
        <v>79</v>
      </c>
      <c r="M43" s="39" t="s">
        <v>185</v>
      </c>
      <c r="N43" s="39" t="s">
        <v>186</v>
      </c>
      <c r="O43" s="39" t="s">
        <v>187</v>
      </c>
      <c r="P43" s="39" t="s">
        <v>194</v>
      </c>
      <c r="Q43" s="40" t="s">
        <v>5</v>
      </c>
      <c r="R43" s="41">
        <f>SUM(R44:R46)</f>
        <v>4145956.7659999998</v>
      </c>
    </row>
    <row r="44" spans="1:19" ht="16.5" customHeight="1">
      <c r="A44" s="103"/>
      <c r="B44" s="105"/>
      <c r="C44" s="106" t="s">
        <v>82</v>
      </c>
      <c r="D44" s="42" t="s">
        <v>2</v>
      </c>
      <c r="E44" s="46">
        <v>76</v>
      </c>
      <c r="F44" s="46">
        <v>76</v>
      </c>
      <c r="G44" s="46">
        <v>76</v>
      </c>
      <c r="H44" s="46">
        <v>76</v>
      </c>
      <c r="I44" s="46">
        <v>76</v>
      </c>
      <c r="J44" s="46">
        <v>76</v>
      </c>
      <c r="K44" s="46">
        <v>93</v>
      </c>
      <c r="L44" s="46">
        <v>93</v>
      </c>
      <c r="M44" s="46">
        <v>93</v>
      </c>
      <c r="N44" s="46">
        <v>93</v>
      </c>
      <c r="O44" s="46">
        <v>93</v>
      </c>
      <c r="P44" s="46">
        <v>93</v>
      </c>
      <c r="Q44" s="45" t="s">
        <v>80</v>
      </c>
      <c r="R44" s="30">
        <f>P44*S44*12*0.85</f>
        <v>1560219.3359999999</v>
      </c>
      <c r="S44" s="31">
        <v>1644.76</v>
      </c>
    </row>
    <row r="45" spans="1:19" ht="16.5" customHeight="1">
      <c r="A45" s="103"/>
      <c r="B45" s="105"/>
      <c r="C45" s="107"/>
      <c r="D45" s="42" t="s">
        <v>4</v>
      </c>
      <c r="E45" s="46" t="s">
        <v>80</v>
      </c>
      <c r="F45" s="46" t="s">
        <v>80</v>
      </c>
      <c r="G45" s="46" t="s">
        <v>80</v>
      </c>
      <c r="H45" s="46" t="s">
        <v>80</v>
      </c>
      <c r="I45" s="46" t="s">
        <v>80</v>
      </c>
      <c r="J45" s="46" t="s">
        <v>80</v>
      </c>
      <c r="K45" s="46" t="s">
        <v>80</v>
      </c>
      <c r="L45" s="47">
        <v>14556</v>
      </c>
      <c r="M45" s="46">
        <v>8919</v>
      </c>
      <c r="N45" s="46">
        <v>13656</v>
      </c>
      <c r="O45" s="46" t="s">
        <v>80</v>
      </c>
      <c r="P45" s="46" t="s">
        <v>80</v>
      </c>
      <c r="Q45" s="45">
        <f>SUM(E45:P45)</f>
        <v>37131</v>
      </c>
      <c r="R45" s="30">
        <f>Q45*S45</f>
        <v>640509.75</v>
      </c>
      <c r="S45" s="31">
        <v>17.25</v>
      </c>
    </row>
    <row r="46" spans="1:19" ht="16.5" customHeight="1" thickBot="1">
      <c r="A46" s="103"/>
      <c r="B46" s="105"/>
      <c r="C46" s="107"/>
      <c r="D46" s="42" t="s">
        <v>3</v>
      </c>
      <c r="E46" s="47">
        <v>12465</v>
      </c>
      <c r="F46" s="46">
        <v>14293</v>
      </c>
      <c r="G46" s="46">
        <v>14143</v>
      </c>
      <c r="H46" s="46">
        <v>12482</v>
      </c>
      <c r="I46" s="46">
        <v>12060</v>
      </c>
      <c r="J46" s="46">
        <v>12477</v>
      </c>
      <c r="K46" s="46">
        <v>16299</v>
      </c>
      <c r="L46" s="47" t="s">
        <v>80</v>
      </c>
      <c r="M46" s="47" t="s">
        <v>80</v>
      </c>
      <c r="N46" s="47" t="s">
        <v>80</v>
      </c>
      <c r="O46" s="46">
        <v>13699</v>
      </c>
      <c r="P46" s="47">
        <v>12455</v>
      </c>
      <c r="Q46" s="45">
        <f>SUM(E46:P46)</f>
        <v>120373</v>
      </c>
      <c r="R46" s="30">
        <f>Q46*S46</f>
        <v>1945227.68</v>
      </c>
      <c r="S46" s="31">
        <v>16.16</v>
      </c>
    </row>
    <row r="47" spans="1:19" ht="16.5" customHeight="1">
      <c r="A47" s="102">
        <v>12</v>
      </c>
      <c r="B47" s="104" t="s">
        <v>140</v>
      </c>
      <c r="C47" s="37" t="s">
        <v>1</v>
      </c>
      <c r="D47" s="38" t="s">
        <v>0</v>
      </c>
      <c r="E47" s="39" t="s">
        <v>15</v>
      </c>
      <c r="F47" s="39" t="s">
        <v>16</v>
      </c>
      <c r="G47" s="39" t="s">
        <v>17</v>
      </c>
      <c r="H47" s="39" t="s">
        <v>18</v>
      </c>
      <c r="I47" s="39" t="s">
        <v>19</v>
      </c>
      <c r="J47" s="39" t="s">
        <v>77</v>
      </c>
      <c r="K47" s="39" t="s">
        <v>78</v>
      </c>
      <c r="L47" s="39" t="s">
        <v>79</v>
      </c>
      <c r="M47" s="39" t="s">
        <v>185</v>
      </c>
      <c r="N47" s="39" t="s">
        <v>186</v>
      </c>
      <c r="O47" s="39" t="s">
        <v>187</v>
      </c>
      <c r="P47" s="39" t="s">
        <v>194</v>
      </c>
      <c r="Q47" s="40" t="s">
        <v>5</v>
      </c>
      <c r="R47" s="41">
        <f>SUM(R48:R50)</f>
        <v>2439206.7639999995</v>
      </c>
    </row>
    <row r="48" spans="1:19" ht="16.5" customHeight="1">
      <c r="A48" s="103"/>
      <c r="B48" s="105"/>
      <c r="C48" s="106" t="s">
        <v>82</v>
      </c>
      <c r="D48" s="42" t="s">
        <v>2</v>
      </c>
      <c r="E48" s="46">
        <v>47</v>
      </c>
      <c r="F48" s="46">
        <v>47</v>
      </c>
      <c r="G48" s="46">
        <v>47</v>
      </c>
      <c r="H48" s="46">
        <v>47</v>
      </c>
      <c r="I48" s="46">
        <v>47</v>
      </c>
      <c r="J48" s="46">
        <v>47</v>
      </c>
      <c r="K48" s="46">
        <v>57</v>
      </c>
      <c r="L48" s="46">
        <v>57</v>
      </c>
      <c r="M48" s="46">
        <v>57</v>
      </c>
      <c r="N48" s="46">
        <v>57</v>
      </c>
      <c r="O48" s="46">
        <v>57</v>
      </c>
      <c r="P48" s="46">
        <v>57</v>
      </c>
      <c r="Q48" s="45" t="s">
        <v>80</v>
      </c>
      <c r="R48" s="30">
        <f>P48*S48*12*0.85</f>
        <v>956263.4639999998</v>
      </c>
      <c r="S48" s="31">
        <v>1644.76</v>
      </c>
    </row>
    <row r="49" spans="1:19" ht="16.5" customHeight="1">
      <c r="A49" s="103"/>
      <c r="B49" s="105"/>
      <c r="C49" s="107"/>
      <c r="D49" s="42" t="s">
        <v>4</v>
      </c>
      <c r="E49" s="46" t="s">
        <v>80</v>
      </c>
      <c r="F49" s="46" t="s">
        <v>80</v>
      </c>
      <c r="G49" s="46" t="s">
        <v>80</v>
      </c>
      <c r="H49" s="46" t="s">
        <v>80</v>
      </c>
      <c r="I49" s="46" t="s">
        <v>80</v>
      </c>
      <c r="J49" s="46" t="s">
        <v>80</v>
      </c>
      <c r="K49" s="46" t="s">
        <v>80</v>
      </c>
      <c r="L49" s="47">
        <v>8377</v>
      </c>
      <c r="M49" s="46">
        <v>5383</v>
      </c>
      <c r="N49" s="46">
        <v>7282</v>
      </c>
      <c r="O49" s="46" t="s">
        <v>80</v>
      </c>
      <c r="P49" s="46" t="s">
        <v>80</v>
      </c>
      <c r="Q49" s="45">
        <f>SUM(E49:P49)</f>
        <v>21042</v>
      </c>
      <c r="R49" s="30">
        <f>Q49*S49</f>
        <v>362974.5</v>
      </c>
      <c r="S49" s="31">
        <v>17.25</v>
      </c>
    </row>
    <row r="50" spans="1:19" ht="16.5" customHeight="1" thickBot="1">
      <c r="A50" s="103"/>
      <c r="B50" s="105"/>
      <c r="C50" s="107"/>
      <c r="D50" s="42" t="s">
        <v>3</v>
      </c>
      <c r="E50" s="47">
        <v>7393</v>
      </c>
      <c r="F50" s="46">
        <v>8586</v>
      </c>
      <c r="G50" s="46">
        <v>8352</v>
      </c>
      <c r="H50" s="46">
        <v>7338</v>
      </c>
      <c r="I50" s="46">
        <v>6591</v>
      </c>
      <c r="J50" s="46">
        <v>6611</v>
      </c>
      <c r="K50" s="46">
        <v>9707</v>
      </c>
      <c r="L50" s="47" t="s">
        <v>80</v>
      </c>
      <c r="M50" s="47" t="s">
        <v>80</v>
      </c>
      <c r="N50" s="47" t="s">
        <v>80</v>
      </c>
      <c r="O50" s="46">
        <v>7445</v>
      </c>
      <c r="P50" s="47">
        <v>7282</v>
      </c>
      <c r="Q50" s="45">
        <f>SUM(E50:P50)</f>
        <v>69305</v>
      </c>
      <c r="R50" s="30">
        <f>Q50*S50</f>
        <v>1119968.8</v>
      </c>
      <c r="S50" s="31">
        <v>16.16</v>
      </c>
    </row>
    <row r="51" spans="1:19" ht="16.5" customHeight="1">
      <c r="A51" s="102">
        <v>13</v>
      </c>
      <c r="B51" s="104" t="s">
        <v>141</v>
      </c>
      <c r="C51" s="37" t="s">
        <v>1</v>
      </c>
      <c r="D51" s="38" t="s">
        <v>0</v>
      </c>
      <c r="E51" s="39" t="s">
        <v>15</v>
      </c>
      <c r="F51" s="39" t="s">
        <v>16</v>
      </c>
      <c r="G51" s="39" t="s">
        <v>17</v>
      </c>
      <c r="H51" s="39" t="s">
        <v>18</v>
      </c>
      <c r="I51" s="39" t="s">
        <v>19</v>
      </c>
      <c r="J51" s="39" t="s">
        <v>77</v>
      </c>
      <c r="K51" s="39" t="s">
        <v>78</v>
      </c>
      <c r="L51" s="39" t="s">
        <v>79</v>
      </c>
      <c r="M51" s="39" t="s">
        <v>185</v>
      </c>
      <c r="N51" s="39" t="s">
        <v>186</v>
      </c>
      <c r="O51" s="39" t="s">
        <v>187</v>
      </c>
      <c r="P51" s="39" t="s">
        <v>194</v>
      </c>
      <c r="Q51" s="40" t="s">
        <v>5</v>
      </c>
      <c r="R51" s="41">
        <f>SUM(R52:R54)</f>
        <v>4654504.5639999993</v>
      </c>
    </row>
    <row r="52" spans="1:19" ht="16.5" customHeight="1">
      <c r="A52" s="103"/>
      <c r="B52" s="105"/>
      <c r="C52" s="106" t="s">
        <v>82</v>
      </c>
      <c r="D52" s="42" t="s">
        <v>2</v>
      </c>
      <c r="E52" s="46">
        <v>91</v>
      </c>
      <c r="F52" s="46">
        <v>91</v>
      </c>
      <c r="G52" s="46">
        <v>91</v>
      </c>
      <c r="H52" s="46">
        <v>91</v>
      </c>
      <c r="I52" s="46">
        <v>91</v>
      </c>
      <c r="J52" s="46">
        <v>91</v>
      </c>
      <c r="K52" s="46">
        <v>97</v>
      </c>
      <c r="L52" s="46">
        <v>97</v>
      </c>
      <c r="M52" s="46">
        <v>97</v>
      </c>
      <c r="N52" s="46">
        <v>97</v>
      </c>
      <c r="O52" s="46">
        <v>97</v>
      </c>
      <c r="P52" s="46">
        <v>97</v>
      </c>
      <c r="Q52" s="45" t="s">
        <v>80</v>
      </c>
      <c r="R52" s="30">
        <f>P52*S52*12*0.85</f>
        <v>1627325.544</v>
      </c>
      <c r="S52" s="31">
        <v>1644.76</v>
      </c>
    </row>
    <row r="53" spans="1:19" ht="16.5" customHeight="1">
      <c r="A53" s="103"/>
      <c r="B53" s="105"/>
      <c r="C53" s="107"/>
      <c r="D53" s="42" t="s">
        <v>4</v>
      </c>
      <c r="E53" s="46" t="s">
        <v>80</v>
      </c>
      <c r="F53" s="46" t="s">
        <v>80</v>
      </c>
      <c r="G53" s="46" t="s">
        <v>80</v>
      </c>
      <c r="H53" s="46" t="s">
        <v>80</v>
      </c>
      <c r="I53" s="46" t="s">
        <v>80</v>
      </c>
      <c r="J53" s="46" t="s">
        <v>80</v>
      </c>
      <c r="K53" s="46" t="s">
        <v>80</v>
      </c>
      <c r="L53" s="47">
        <v>17030</v>
      </c>
      <c r="M53" s="46">
        <v>10319</v>
      </c>
      <c r="N53" s="46">
        <v>16497</v>
      </c>
      <c r="O53" s="46" t="s">
        <v>126</v>
      </c>
      <c r="P53" s="47" t="s">
        <v>126</v>
      </c>
      <c r="Q53" s="45">
        <f>SUM(E53:P53)</f>
        <v>43846</v>
      </c>
      <c r="R53" s="30">
        <f>Q53*S53</f>
        <v>756343.5</v>
      </c>
      <c r="S53" s="31">
        <v>17.25</v>
      </c>
    </row>
    <row r="54" spans="1:19" ht="16.5" customHeight="1" thickBot="1">
      <c r="A54" s="103"/>
      <c r="B54" s="105"/>
      <c r="C54" s="107"/>
      <c r="D54" s="42" t="s">
        <v>3</v>
      </c>
      <c r="E54" s="47">
        <v>14651</v>
      </c>
      <c r="F54" s="46">
        <v>16006</v>
      </c>
      <c r="G54" s="46">
        <v>16412</v>
      </c>
      <c r="H54" s="46">
        <v>14399</v>
      </c>
      <c r="I54" s="46">
        <v>13169</v>
      </c>
      <c r="J54" s="46">
        <v>14636</v>
      </c>
      <c r="K54" s="46">
        <v>18222</v>
      </c>
      <c r="L54" s="47" t="s">
        <v>80</v>
      </c>
      <c r="M54" s="47" t="s">
        <v>80</v>
      </c>
      <c r="N54" s="47" t="s">
        <v>80</v>
      </c>
      <c r="O54" s="47">
        <v>16680</v>
      </c>
      <c r="P54" s="47">
        <v>16347</v>
      </c>
      <c r="Q54" s="45">
        <f>SUM(E54:P54)</f>
        <v>140522</v>
      </c>
      <c r="R54" s="30">
        <f>Q54*S54</f>
        <v>2270835.52</v>
      </c>
      <c r="S54" s="31">
        <v>16.16</v>
      </c>
    </row>
    <row r="55" spans="1:19" ht="16.5" customHeight="1">
      <c r="A55" s="102">
        <v>14</v>
      </c>
      <c r="B55" s="104" t="s">
        <v>142</v>
      </c>
      <c r="C55" s="37" t="s">
        <v>1</v>
      </c>
      <c r="D55" s="38" t="s">
        <v>0</v>
      </c>
      <c r="E55" s="39" t="s">
        <v>15</v>
      </c>
      <c r="F55" s="39" t="s">
        <v>16</v>
      </c>
      <c r="G55" s="39" t="s">
        <v>17</v>
      </c>
      <c r="H55" s="39" t="s">
        <v>18</v>
      </c>
      <c r="I55" s="39" t="s">
        <v>19</v>
      </c>
      <c r="J55" s="39" t="s">
        <v>77</v>
      </c>
      <c r="K55" s="39" t="s">
        <v>78</v>
      </c>
      <c r="L55" s="39" t="s">
        <v>79</v>
      </c>
      <c r="M55" s="39" t="s">
        <v>185</v>
      </c>
      <c r="N55" s="39" t="s">
        <v>186</v>
      </c>
      <c r="O55" s="39" t="s">
        <v>187</v>
      </c>
      <c r="P55" s="39" t="s">
        <v>194</v>
      </c>
      <c r="Q55" s="40" t="s">
        <v>5</v>
      </c>
      <c r="R55" s="41">
        <f>SUM(R56:R58)</f>
        <v>6196285.8819999993</v>
      </c>
    </row>
    <row r="56" spans="1:19" ht="16.5" customHeight="1">
      <c r="A56" s="103"/>
      <c r="B56" s="105"/>
      <c r="C56" s="106" t="s">
        <v>128</v>
      </c>
      <c r="D56" s="42" t="s">
        <v>2</v>
      </c>
      <c r="E56" s="46">
        <v>106</v>
      </c>
      <c r="F56" s="46">
        <v>106</v>
      </c>
      <c r="G56" s="46">
        <v>106</v>
      </c>
      <c r="H56" s="46">
        <v>106</v>
      </c>
      <c r="I56" s="46">
        <v>106</v>
      </c>
      <c r="J56" s="46">
        <v>106</v>
      </c>
      <c r="K56" s="46">
        <v>111</v>
      </c>
      <c r="L56" s="46">
        <v>111</v>
      </c>
      <c r="M56" s="46">
        <v>111</v>
      </c>
      <c r="N56" s="46">
        <v>111</v>
      </c>
      <c r="O56" s="46">
        <v>111</v>
      </c>
      <c r="P56" s="46">
        <v>111</v>
      </c>
      <c r="Q56" s="45" t="s">
        <v>80</v>
      </c>
      <c r="R56" s="30">
        <f>P56*S56*12*0.85</f>
        <v>2086372.8719999997</v>
      </c>
      <c r="S56" s="31">
        <v>1842.76</v>
      </c>
    </row>
    <row r="57" spans="1:19" ht="16.5" customHeight="1">
      <c r="A57" s="103"/>
      <c r="B57" s="105"/>
      <c r="C57" s="107"/>
      <c r="D57" s="42" t="s">
        <v>4</v>
      </c>
      <c r="E57" s="46" t="s">
        <v>80</v>
      </c>
      <c r="F57" s="46" t="s">
        <v>80</v>
      </c>
      <c r="G57" s="46" t="s">
        <v>80</v>
      </c>
      <c r="H57" s="46" t="s">
        <v>80</v>
      </c>
      <c r="I57" s="46" t="s">
        <v>80</v>
      </c>
      <c r="J57" s="46" t="s">
        <v>80</v>
      </c>
      <c r="K57" s="46" t="s">
        <v>80</v>
      </c>
      <c r="L57" s="47">
        <v>26300</v>
      </c>
      <c r="M57" s="46">
        <v>18845</v>
      </c>
      <c r="N57" s="46">
        <v>22122</v>
      </c>
      <c r="O57" s="46" t="s">
        <v>126</v>
      </c>
      <c r="P57" s="47" t="s">
        <v>126</v>
      </c>
      <c r="Q57" s="45">
        <f>SUM(E57:P57)</f>
        <v>67267</v>
      </c>
      <c r="R57" s="30">
        <f>Q57*S57</f>
        <v>1085016.71</v>
      </c>
      <c r="S57" s="31">
        <v>16.13</v>
      </c>
    </row>
    <row r="58" spans="1:19" ht="16.5" customHeight="1" thickBot="1">
      <c r="A58" s="103"/>
      <c r="B58" s="105"/>
      <c r="C58" s="107"/>
      <c r="D58" s="42" t="s">
        <v>3</v>
      </c>
      <c r="E58" s="47">
        <v>20986</v>
      </c>
      <c r="F58" s="46">
        <v>22895</v>
      </c>
      <c r="G58" s="46">
        <v>23225</v>
      </c>
      <c r="H58" s="46">
        <v>20880</v>
      </c>
      <c r="I58" s="46">
        <v>20543</v>
      </c>
      <c r="J58" s="46">
        <v>21183</v>
      </c>
      <c r="K58" s="46">
        <v>25449</v>
      </c>
      <c r="L58" s="47" t="s">
        <v>80</v>
      </c>
      <c r="M58" s="47" t="s">
        <v>80</v>
      </c>
      <c r="N58" s="47" t="s">
        <v>80</v>
      </c>
      <c r="O58" s="46">
        <v>22746</v>
      </c>
      <c r="P58" s="47">
        <v>21888</v>
      </c>
      <c r="Q58" s="45">
        <f>SUM(E58:P58)</f>
        <v>199795</v>
      </c>
      <c r="R58" s="30">
        <f>Q58*S58</f>
        <v>3024896.3000000003</v>
      </c>
      <c r="S58" s="31">
        <v>15.14</v>
      </c>
    </row>
    <row r="59" spans="1:19" ht="16.5" customHeight="1">
      <c r="A59" s="102">
        <v>15</v>
      </c>
      <c r="B59" s="104" t="s">
        <v>143</v>
      </c>
      <c r="C59" s="37" t="s">
        <v>1</v>
      </c>
      <c r="D59" s="38" t="s">
        <v>0</v>
      </c>
      <c r="E59" s="39" t="s">
        <v>15</v>
      </c>
      <c r="F59" s="39" t="s">
        <v>16</v>
      </c>
      <c r="G59" s="39" t="s">
        <v>17</v>
      </c>
      <c r="H59" s="39" t="s">
        <v>18</v>
      </c>
      <c r="I59" s="39" t="s">
        <v>19</v>
      </c>
      <c r="J59" s="39" t="s">
        <v>77</v>
      </c>
      <c r="K59" s="39" t="s">
        <v>78</v>
      </c>
      <c r="L59" s="39" t="s">
        <v>79</v>
      </c>
      <c r="M59" s="39" t="s">
        <v>185</v>
      </c>
      <c r="N59" s="39" t="s">
        <v>186</v>
      </c>
      <c r="O59" s="39" t="s">
        <v>187</v>
      </c>
      <c r="P59" s="39" t="s">
        <v>194</v>
      </c>
      <c r="Q59" s="40" t="s">
        <v>5</v>
      </c>
      <c r="R59" s="41">
        <f>SUM(R60:R62)</f>
        <v>6982057.5820000004</v>
      </c>
    </row>
    <row r="60" spans="1:19" ht="16.5" customHeight="1">
      <c r="A60" s="103"/>
      <c r="B60" s="105"/>
      <c r="C60" s="106" t="s">
        <v>82</v>
      </c>
      <c r="D60" s="42" t="s">
        <v>2</v>
      </c>
      <c r="E60" s="46">
        <v>111</v>
      </c>
      <c r="F60" s="46">
        <v>111</v>
      </c>
      <c r="G60" s="46">
        <v>111</v>
      </c>
      <c r="H60" s="46">
        <v>111</v>
      </c>
      <c r="I60" s="46">
        <v>111</v>
      </c>
      <c r="J60" s="46">
        <v>111</v>
      </c>
      <c r="K60" s="46">
        <v>161</v>
      </c>
      <c r="L60" s="46">
        <v>161</v>
      </c>
      <c r="M60" s="46">
        <v>161</v>
      </c>
      <c r="N60" s="46">
        <v>161</v>
      </c>
      <c r="O60" s="46">
        <v>161</v>
      </c>
      <c r="P60" s="46">
        <v>161</v>
      </c>
      <c r="Q60" s="45" t="s">
        <v>80</v>
      </c>
      <c r="R60" s="30">
        <f>P60*S60*12*0.85</f>
        <v>2701024.872</v>
      </c>
      <c r="S60" s="31">
        <v>1644.76</v>
      </c>
    </row>
    <row r="61" spans="1:19" ht="16.5" customHeight="1">
      <c r="A61" s="103"/>
      <c r="B61" s="105"/>
      <c r="C61" s="107"/>
      <c r="D61" s="42" t="s">
        <v>4</v>
      </c>
      <c r="E61" s="46" t="s">
        <v>80</v>
      </c>
      <c r="F61" s="46" t="s">
        <v>80</v>
      </c>
      <c r="G61" s="46" t="s">
        <v>80</v>
      </c>
      <c r="H61" s="46" t="s">
        <v>80</v>
      </c>
      <c r="I61" s="46" t="s">
        <v>80</v>
      </c>
      <c r="J61" s="46" t="s">
        <v>80</v>
      </c>
      <c r="K61" s="46" t="s">
        <v>80</v>
      </c>
      <c r="L61" s="47">
        <v>25577</v>
      </c>
      <c r="M61" s="46">
        <v>13809</v>
      </c>
      <c r="N61" s="46">
        <v>27113</v>
      </c>
      <c r="O61" s="46" t="s">
        <v>80</v>
      </c>
      <c r="P61" s="46" t="s">
        <v>80</v>
      </c>
      <c r="Q61" s="45">
        <f>SUM(E61:P61)</f>
        <v>66499</v>
      </c>
      <c r="R61" s="30">
        <f>Q61*S61</f>
        <v>1147107.75</v>
      </c>
      <c r="S61" s="31">
        <v>17.25</v>
      </c>
    </row>
    <row r="62" spans="1:19" ht="16.5" customHeight="1" thickBot="1">
      <c r="A62" s="110"/>
      <c r="B62" s="109"/>
      <c r="C62" s="111"/>
      <c r="D62" s="48" t="s">
        <v>3</v>
      </c>
      <c r="E62" s="99">
        <v>19576</v>
      </c>
      <c r="F62" s="100">
        <v>21765</v>
      </c>
      <c r="G62" s="100">
        <v>21386</v>
      </c>
      <c r="H62" s="100">
        <v>19529</v>
      </c>
      <c r="I62" s="100">
        <v>18451</v>
      </c>
      <c r="J62" s="100">
        <v>20814</v>
      </c>
      <c r="K62" s="100">
        <v>25597</v>
      </c>
      <c r="L62" s="99" t="s">
        <v>80</v>
      </c>
      <c r="M62" s="99" t="s">
        <v>80</v>
      </c>
      <c r="N62" s="99" t="s">
        <v>80</v>
      </c>
      <c r="O62" s="100">
        <v>24511</v>
      </c>
      <c r="P62" s="99">
        <v>22302</v>
      </c>
      <c r="Q62" s="51">
        <f>SUM(E62:P62)</f>
        <v>193931</v>
      </c>
      <c r="R62" s="30">
        <f>Q62*S62</f>
        <v>3133924.96</v>
      </c>
      <c r="S62" s="31">
        <v>16.16</v>
      </c>
    </row>
    <row r="63" spans="1:19" ht="16.5" customHeight="1">
      <c r="A63" s="102">
        <v>16</v>
      </c>
      <c r="B63" s="104" t="s">
        <v>144</v>
      </c>
      <c r="C63" s="37" t="s">
        <v>1</v>
      </c>
      <c r="D63" s="38" t="s">
        <v>0</v>
      </c>
      <c r="E63" s="39" t="s">
        <v>15</v>
      </c>
      <c r="F63" s="39" t="s">
        <v>16</v>
      </c>
      <c r="G63" s="39" t="s">
        <v>17</v>
      </c>
      <c r="H63" s="39" t="s">
        <v>18</v>
      </c>
      <c r="I63" s="39" t="s">
        <v>19</v>
      </c>
      <c r="J63" s="39" t="s">
        <v>77</v>
      </c>
      <c r="K63" s="39" t="s">
        <v>78</v>
      </c>
      <c r="L63" s="39" t="s">
        <v>79</v>
      </c>
      <c r="M63" s="39" t="s">
        <v>185</v>
      </c>
      <c r="N63" s="39" t="s">
        <v>186</v>
      </c>
      <c r="O63" s="39" t="s">
        <v>187</v>
      </c>
      <c r="P63" s="39" t="s">
        <v>194</v>
      </c>
      <c r="Q63" s="40" t="s">
        <v>5</v>
      </c>
      <c r="R63" s="41">
        <f>SUM(R64:R66)</f>
        <v>5138727.1280000005</v>
      </c>
    </row>
    <row r="64" spans="1:19" ht="16.5" customHeight="1">
      <c r="A64" s="103"/>
      <c r="B64" s="105"/>
      <c r="C64" s="106" t="s">
        <v>128</v>
      </c>
      <c r="D64" s="42" t="s">
        <v>2</v>
      </c>
      <c r="E64" s="46">
        <v>90</v>
      </c>
      <c r="F64" s="46">
        <v>90</v>
      </c>
      <c r="G64" s="46">
        <v>90</v>
      </c>
      <c r="H64" s="46">
        <v>90</v>
      </c>
      <c r="I64" s="46">
        <v>90</v>
      </c>
      <c r="J64" s="46">
        <v>90</v>
      </c>
      <c r="K64" s="46">
        <v>99</v>
      </c>
      <c r="L64" s="46">
        <v>99</v>
      </c>
      <c r="M64" s="46">
        <v>99</v>
      </c>
      <c r="N64" s="46">
        <v>99</v>
      </c>
      <c r="O64" s="46">
        <v>99</v>
      </c>
      <c r="P64" s="46">
        <v>99</v>
      </c>
      <c r="Q64" s="45" t="s">
        <v>80</v>
      </c>
      <c r="R64" s="30">
        <f>P64*S64*12*0.85</f>
        <v>1860819.048</v>
      </c>
      <c r="S64" s="31">
        <v>1842.76</v>
      </c>
    </row>
    <row r="65" spans="1:19" ht="16.5" customHeight="1">
      <c r="A65" s="103"/>
      <c r="B65" s="105"/>
      <c r="C65" s="107"/>
      <c r="D65" s="42" t="s">
        <v>4</v>
      </c>
      <c r="E65" s="46" t="s">
        <v>80</v>
      </c>
      <c r="F65" s="46" t="s">
        <v>80</v>
      </c>
      <c r="G65" s="46" t="s">
        <v>80</v>
      </c>
      <c r="H65" s="46" t="s">
        <v>80</v>
      </c>
      <c r="I65" s="46" t="s">
        <v>80</v>
      </c>
      <c r="J65" s="46" t="s">
        <v>80</v>
      </c>
      <c r="K65" s="46" t="s">
        <v>80</v>
      </c>
      <c r="L65" s="47">
        <v>27015</v>
      </c>
      <c r="M65" s="46">
        <v>23551</v>
      </c>
      <c r="N65" s="46">
        <v>23872</v>
      </c>
      <c r="O65" s="46" t="s">
        <v>80</v>
      </c>
      <c r="P65" s="46" t="s">
        <v>80</v>
      </c>
      <c r="Q65" s="45">
        <f>SUM(E65:P65)</f>
        <v>74438</v>
      </c>
      <c r="R65" s="30">
        <f>Q65*S65</f>
        <v>1200684.94</v>
      </c>
      <c r="S65" s="31">
        <v>16.13</v>
      </c>
    </row>
    <row r="66" spans="1:19" ht="16.5" customHeight="1" thickBot="1">
      <c r="A66" s="103"/>
      <c r="B66" s="105"/>
      <c r="C66" s="107"/>
      <c r="D66" s="42" t="s">
        <v>3</v>
      </c>
      <c r="E66" s="47">
        <v>14730</v>
      </c>
      <c r="F66" s="46">
        <v>15440</v>
      </c>
      <c r="G66" s="46">
        <v>14733</v>
      </c>
      <c r="H66" s="46">
        <v>14566</v>
      </c>
      <c r="I66" s="46">
        <v>13613</v>
      </c>
      <c r="J66" s="46">
        <v>15285</v>
      </c>
      <c r="K66" s="46">
        <v>19245</v>
      </c>
      <c r="L66" s="47" t="s">
        <v>80</v>
      </c>
      <c r="M66" s="47" t="s">
        <v>80</v>
      </c>
      <c r="N66" s="47" t="s">
        <v>80</v>
      </c>
      <c r="O66" s="46">
        <v>15384</v>
      </c>
      <c r="P66" s="47">
        <v>14205</v>
      </c>
      <c r="Q66" s="45">
        <f>SUM(E66:P66)</f>
        <v>137201</v>
      </c>
      <c r="R66" s="30">
        <f>Q66*S66</f>
        <v>2077223.1400000001</v>
      </c>
      <c r="S66" s="31">
        <v>15.14</v>
      </c>
    </row>
    <row r="67" spans="1:19" ht="16.5" customHeight="1">
      <c r="A67" s="102">
        <v>17</v>
      </c>
      <c r="B67" s="104" t="s">
        <v>145</v>
      </c>
      <c r="C67" s="37" t="s">
        <v>1</v>
      </c>
      <c r="D67" s="38" t="s">
        <v>0</v>
      </c>
      <c r="E67" s="39" t="s">
        <v>15</v>
      </c>
      <c r="F67" s="39" t="s">
        <v>16</v>
      </c>
      <c r="G67" s="39" t="s">
        <v>17</v>
      </c>
      <c r="H67" s="39" t="s">
        <v>18</v>
      </c>
      <c r="I67" s="39" t="s">
        <v>19</v>
      </c>
      <c r="J67" s="39" t="s">
        <v>77</v>
      </c>
      <c r="K67" s="39" t="s">
        <v>78</v>
      </c>
      <c r="L67" s="39" t="s">
        <v>79</v>
      </c>
      <c r="M67" s="39" t="s">
        <v>185</v>
      </c>
      <c r="N67" s="39" t="s">
        <v>186</v>
      </c>
      <c r="O67" s="39" t="s">
        <v>187</v>
      </c>
      <c r="P67" s="39" t="s">
        <v>194</v>
      </c>
      <c r="Q67" s="40" t="s">
        <v>5</v>
      </c>
      <c r="R67" s="41">
        <f>SUM(R68:R70)</f>
        <v>7016776.2780000009</v>
      </c>
    </row>
    <row r="68" spans="1:19" ht="16.5" customHeight="1">
      <c r="A68" s="103"/>
      <c r="B68" s="105"/>
      <c r="C68" s="106" t="s">
        <v>128</v>
      </c>
      <c r="D68" s="42" t="s">
        <v>2</v>
      </c>
      <c r="E68" s="46">
        <v>120</v>
      </c>
      <c r="F68" s="46">
        <v>120</v>
      </c>
      <c r="G68" s="46">
        <v>120</v>
      </c>
      <c r="H68" s="46">
        <v>120</v>
      </c>
      <c r="I68" s="46">
        <v>120</v>
      </c>
      <c r="J68" s="46">
        <v>120</v>
      </c>
      <c r="K68" s="46">
        <v>129</v>
      </c>
      <c r="L68" s="46">
        <v>129</v>
      </c>
      <c r="M68" s="46">
        <v>129</v>
      </c>
      <c r="N68" s="46">
        <v>129</v>
      </c>
      <c r="O68" s="46">
        <v>129</v>
      </c>
      <c r="P68" s="46">
        <v>129</v>
      </c>
      <c r="Q68" s="45" t="s">
        <v>80</v>
      </c>
      <c r="R68" s="30">
        <f>P68*S68*12*0.85</f>
        <v>2424703.608</v>
      </c>
      <c r="S68" s="31">
        <v>1842.76</v>
      </c>
    </row>
    <row r="69" spans="1:19" ht="16.5" customHeight="1">
      <c r="A69" s="103"/>
      <c r="B69" s="105"/>
      <c r="C69" s="107"/>
      <c r="D69" s="42" t="s">
        <v>4</v>
      </c>
      <c r="E69" s="46" t="s">
        <v>80</v>
      </c>
      <c r="F69" s="46" t="s">
        <v>80</v>
      </c>
      <c r="G69" s="46" t="s">
        <v>80</v>
      </c>
      <c r="H69" s="46" t="s">
        <v>80</v>
      </c>
      <c r="I69" s="46" t="s">
        <v>80</v>
      </c>
      <c r="J69" s="46" t="s">
        <v>80</v>
      </c>
      <c r="K69" s="46" t="s">
        <v>80</v>
      </c>
      <c r="L69" s="47">
        <v>34449</v>
      </c>
      <c r="M69" s="46">
        <v>29985</v>
      </c>
      <c r="N69" s="46">
        <v>32115</v>
      </c>
      <c r="O69" s="46" t="s">
        <v>80</v>
      </c>
      <c r="P69" s="46" t="s">
        <v>80</v>
      </c>
      <c r="Q69" s="45">
        <f>SUM(E69:P69)</f>
        <v>96549</v>
      </c>
      <c r="R69" s="30">
        <f>Q69*S69</f>
        <v>1557335.3699999999</v>
      </c>
      <c r="S69" s="31">
        <v>16.13</v>
      </c>
    </row>
    <row r="70" spans="1:19" ht="16.5" customHeight="1" thickBot="1">
      <c r="A70" s="103"/>
      <c r="B70" s="105"/>
      <c r="C70" s="107"/>
      <c r="D70" s="42" t="s">
        <v>3</v>
      </c>
      <c r="E70" s="47">
        <v>21718</v>
      </c>
      <c r="F70" s="46">
        <v>24985</v>
      </c>
      <c r="G70" s="46">
        <v>22219</v>
      </c>
      <c r="H70" s="46">
        <v>19229</v>
      </c>
      <c r="I70" s="46">
        <v>17549</v>
      </c>
      <c r="J70" s="46">
        <v>23819</v>
      </c>
      <c r="K70" s="46">
        <v>32115</v>
      </c>
      <c r="L70" s="47" t="s">
        <v>80</v>
      </c>
      <c r="M70" s="47" t="s">
        <v>80</v>
      </c>
      <c r="N70" s="47" t="s">
        <v>80</v>
      </c>
      <c r="O70" s="46">
        <v>20363</v>
      </c>
      <c r="P70" s="47">
        <v>18448</v>
      </c>
      <c r="Q70" s="45">
        <f>SUM(E70:P70)</f>
        <v>200445</v>
      </c>
      <c r="R70" s="30">
        <f>Q70*S70</f>
        <v>3034737.3000000003</v>
      </c>
      <c r="S70" s="31">
        <v>15.14</v>
      </c>
    </row>
    <row r="71" spans="1:19" ht="16.5" customHeight="1">
      <c r="A71" s="102">
        <v>18</v>
      </c>
      <c r="B71" s="104" t="s">
        <v>146</v>
      </c>
      <c r="C71" s="37" t="s">
        <v>1</v>
      </c>
      <c r="D71" s="38" t="s">
        <v>0</v>
      </c>
      <c r="E71" s="39" t="s">
        <v>15</v>
      </c>
      <c r="F71" s="39" t="s">
        <v>16</v>
      </c>
      <c r="G71" s="39" t="s">
        <v>17</v>
      </c>
      <c r="H71" s="39" t="s">
        <v>18</v>
      </c>
      <c r="I71" s="39" t="s">
        <v>19</v>
      </c>
      <c r="J71" s="39" t="s">
        <v>77</v>
      </c>
      <c r="K71" s="39" t="s">
        <v>78</v>
      </c>
      <c r="L71" s="39" t="s">
        <v>79</v>
      </c>
      <c r="M71" s="39" t="s">
        <v>185</v>
      </c>
      <c r="N71" s="39" t="s">
        <v>186</v>
      </c>
      <c r="O71" s="39" t="s">
        <v>187</v>
      </c>
      <c r="P71" s="39" t="s">
        <v>194</v>
      </c>
      <c r="Q71" s="40" t="s">
        <v>5</v>
      </c>
      <c r="R71" s="41">
        <f>SUM(R72:R74)</f>
        <v>4333780.7580000004</v>
      </c>
    </row>
    <row r="72" spans="1:19" ht="16.5" customHeight="1">
      <c r="A72" s="103"/>
      <c r="B72" s="105"/>
      <c r="C72" s="106" t="s">
        <v>82</v>
      </c>
      <c r="D72" s="42" t="s">
        <v>2</v>
      </c>
      <c r="E72" s="46">
        <v>89</v>
      </c>
      <c r="F72" s="46">
        <v>89</v>
      </c>
      <c r="G72" s="46">
        <v>89</v>
      </c>
      <c r="H72" s="46">
        <v>89</v>
      </c>
      <c r="I72" s="46">
        <v>89</v>
      </c>
      <c r="J72" s="46">
        <v>89</v>
      </c>
      <c r="K72" s="46">
        <v>94</v>
      </c>
      <c r="L72" s="46">
        <v>94</v>
      </c>
      <c r="M72" s="46">
        <v>94</v>
      </c>
      <c r="N72" s="46">
        <v>94</v>
      </c>
      <c r="O72" s="46">
        <v>94</v>
      </c>
      <c r="P72" s="46">
        <v>94</v>
      </c>
      <c r="Q72" s="45" t="s">
        <v>80</v>
      </c>
      <c r="R72" s="30">
        <f>P72*S72*12*0.85</f>
        <v>1576995.888</v>
      </c>
      <c r="S72" s="31">
        <v>1644.76</v>
      </c>
    </row>
    <row r="73" spans="1:19" ht="16.5" customHeight="1">
      <c r="A73" s="103"/>
      <c r="B73" s="105"/>
      <c r="C73" s="107"/>
      <c r="D73" s="42" t="s">
        <v>4</v>
      </c>
      <c r="E73" s="46" t="s">
        <v>80</v>
      </c>
      <c r="F73" s="46" t="s">
        <v>80</v>
      </c>
      <c r="G73" s="46" t="s">
        <v>80</v>
      </c>
      <c r="H73" s="46" t="s">
        <v>80</v>
      </c>
      <c r="I73" s="46" t="s">
        <v>80</v>
      </c>
      <c r="J73" s="46" t="s">
        <v>80</v>
      </c>
      <c r="K73" s="46" t="s">
        <v>80</v>
      </c>
      <c r="L73" s="47">
        <v>20012</v>
      </c>
      <c r="M73" s="46">
        <v>10392</v>
      </c>
      <c r="N73" s="46">
        <v>13215</v>
      </c>
      <c r="O73" s="46" t="s">
        <v>80</v>
      </c>
      <c r="P73" s="46" t="s">
        <v>80</v>
      </c>
      <c r="Q73" s="45">
        <f>SUM(E73:P73)</f>
        <v>43619</v>
      </c>
      <c r="R73" s="30">
        <f>Q73*S73</f>
        <v>752427.75</v>
      </c>
      <c r="S73" s="31">
        <v>17.25</v>
      </c>
    </row>
    <row r="74" spans="1:19" ht="16.5" customHeight="1" thickBot="1">
      <c r="A74" s="103"/>
      <c r="B74" s="105"/>
      <c r="C74" s="107"/>
      <c r="D74" s="42" t="s">
        <v>3</v>
      </c>
      <c r="E74" s="47">
        <v>13887</v>
      </c>
      <c r="F74" s="46">
        <v>15132</v>
      </c>
      <c r="G74" s="46">
        <v>14037</v>
      </c>
      <c r="H74" s="46">
        <v>13285</v>
      </c>
      <c r="I74" s="46">
        <v>12844</v>
      </c>
      <c r="J74" s="46">
        <v>13346</v>
      </c>
      <c r="K74" s="46">
        <v>15244</v>
      </c>
      <c r="L74" s="47" t="s">
        <v>80</v>
      </c>
      <c r="M74" s="47" t="s">
        <v>80</v>
      </c>
      <c r="N74" s="47" t="s">
        <v>80</v>
      </c>
      <c r="O74" s="46">
        <v>13329</v>
      </c>
      <c r="P74" s="47">
        <v>12928</v>
      </c>
      <c r="Q74" s="45">
        <f>SUM(E74:P74)</f>
        <v>124032</v>
      </c>
      <c r="R74" s="30">
        <f>Q74*S74</f>
        <v>2004357.1200000001</v>
      </c>
      <c r="S74" s="31">
        <v>16.16</v>
      </c>
    </row>
    <row r="75" spans="1:19" ht="16.5" customHeight="1">
      <c r="A75" s="102">
        <v>19</v>
      </c>
      <c r="B75" s="104" t="s">
        <v>147</v>
      </c>
      <c r="C75" s="37" t="s">
        <v>1</v>
      </c>
      <c r="D75" s="38" t="s">
        <v>0</v>
      </c>
      <c r="E75" s="39" t="s">
        <v>15</v>
      </c>
      <c r="F75" s="39" t="s">
        <v>16</v>
      </c>
      <c r="G75" s="39" t="s">
        <v>17</v>
      </c>
      <c r="H75" s="39" t="s">
        <v>18</v>
      </c>
      <c r="I75" s="39" t="s">
        <v>19</v>
      </c>
      <c r="J75" s="39" t="s">
        <v>77</v>
      </c>
      <c r="K75" s="39" t="s">
        <v>78</v>
      </c>
      <c r="L75" s="39" t="s">
        <v>79</v>
      </c>
      <c r="M75" s="39" t="s">
        <v>185</v>
      </c>
      <c r="N75" s="39" t="s">
        <v>186</v>
      </c>
      <c r="O75" s="39" t="s">
        <v>187</v>
      </c>
      <c r="P75" s="39" t="s">
        <v>194</v>
      </c>
      <c r="Q75" s="40" t="s">
        <v>5</v>
      </c>
      <c r="R75" s="41">
        <f>SUM(R76:R78)</f>
        <v>13307008.639999999</v>
      </c>
    </row>
    <row r="76" spans="1:19" ht="16.5" customHeight="1">
      <c r="A76" s="103"/>
      <c r="B76" s="105"/>
      <c r="C76" s="106" t="s">
        <v>97</v>
      </c>
      <c r="D76" s="42" t="s">
        <v>2</v>
      </c>
      <c r="E76" s="46">
        <v>344</v>
      </c>
      <c r="F76" s="46">
        <v>344</v>
      </c>
      <c r="G76" s="46">
        <v>344</v>
      </c>
      <c r="H76" s="46">
        <v>344</v>
      </c>
      <c r="I76" s="46">
        <v>344</v>
      </c>
      <c r="J76" s="46">
        <v>344</v>
      </c>
      <c r="K76" s="46">
        <v>350</v>
      </c>
      <c r="L76" s="46">
        <v>350</v>
      </c>
      <c r="M76" s="46">
        <v>350</v>
      </c>
      <c r="N76" s="46">
        <v>350</v>
      </c>
      <c r="O76" s="46">
        <v>350</v>
      </c>
      <c r="P76" s="46">
        <v>350</v>
      </c>
      <c r="Q76" s="45" t="s">
        <v>80</v>
      </c>
      <c r="R76" s="30">
        <f>P76*S76*12*0.85</f>
        <v>4574026.8</v>
      </c>
      <c r="S76" s="31">
        <v>1281.24</v>
      </c>
    </row>
    <row r="77" spans="1:19" ht="16.5" customHeight="1">
      <c r="A77" s="103"/>
      <c r="B77" s="105"/>
      <c r="C77" s="107"/>
      <c r="D77" s="42" t="s">
        <v>4</v>
      </c>
      <c r="E77" s="46" t="s">
        <v>80</v>
      </c>
      <c r="F77" s="46" t="s">
        <v>80</v>
      </c>
      <c r="G77" s="46" t="s">
        <v>80</v>
      </c>
      <c r="H77" s="46" t="s">
        <v>80</v>
      </c>
      <c r="I77" s="46" t="s">
        <v>80</v>
      </c>
      <c r="J77" s="46" t="s">
        <v>80</v>
      </c>
      <c r="K77" s="46" t="s">
        <v>80</v>
      </c>
      <c r="L77" s="47">
        <v>39960</v>
      </c>
      <c r="M77" s="46">
        <v>17243</v>
      </c>
      <c r="N77" s="46">
        <v>54806</v>
      </c>
      <c r="O77" s="46" t="s">
        <v>80</v>
      </c>
      <c r="P77" s="46" t="s">
        <v>80</v>
      </c>
      <c r="Q77" s="45">
        <f>SUM(E77:P77)</f>
        <v>112009</v>
      </c>
      <c r="R77" s="30">
        <f>Q77*S77</f>
        <v>2037443.7100000002</v>
      </c>
      <c r="S77" s="31">
        <v>18.190000000000001</v>
      </c>
    </row>
    <row r="78" spans="1:19" ht="16.5" customHeight="1" thickBot="1">
      <c r="A78" s="103"/>
      <c r="B78" s="105"/>
      <c r="C78" s="107"/>
      <c r="D78" s="42" t="s">
        <v>3</v>
      </c>
      <c r="E78" s="47">
        <v>37223</v>
      </c>
      <c r="F78" s="46">
        <v>44215</v>
      </c>
      <c r="G78" s="46">
        <v>43842</v>
      </c>
      <c r="H78" s="46">
        <v>35088</v>
      </c>
      <c r="I78" s="46">
        <v>34327</v>
      </c>
      <c r="J78" s="46">
        <v>46212</v>
      </c>
      <c r="K78" s="46">
        <v>50044</v>
      </c>
      <c r="L78" s="47" t="s">
        <v>80</v>
      </c>
      <c r="M78" s="47" t="s">
        <v>80</v>
      </c>
      <c r="N78" s="47" t="s">
        <v>80</v>
      </c>
      <c r="O78" s="46">
        <v>54373</v>
      </c>
      <c r="P78" s="47">
        <v>48763</v>
      </c>
      <c r="Q78" s="45">
        <f>SUM(E78:P78)</f>
        <v>394087</v>
      </c>
      <c r="R78" s="30">
        <f>Q78*S78</f>
        <v>6695538.129999999</v>
      </c>
      <c r="S78" s="31">
        <v>16.989999999999998</v>
      </c>
    </row>
    <row r="79" spans="1:19" ht="16.5" customHeight="1">
      <c r="A79" s="102">
        <v>20</v>
      </c>
      <c r="B79" s="104" t="s">
        <v>148</v>
      </c>
      <c r="C79" s="37" t="s">
        <v>1</v>
      </c>
      <c r="D79" s="38" t="s">
        <v>0</v>
      </c>
      <c r="E79" s="39" t="s">
        <v>15</v>
      </c>
      <c r="F79" s="39" t="s">
        <v>16</v>
      </c>
      <c r="G79" s="39" t="s">
        <v>17</v>
      </c>
      <c r="H79" s="39" t="s">
        <v>18</v>
      </c>
      <c r="I79" s="39" t="s">
        <v>19</v>
      </c>
      <c r="J79" s="39" t="s">
        <v>77</v>
      </c>
      <c r="K79" s="39" t="s">
        <v>78</v>
      </c>
      <c r="L79" s="39" t="s">
        <v>79</v>
      </c>
      <c r="M79" s="39" t="s">
        <v>185</v>
      </c>
      <c r="N79" s="39" t="s">
        <v>186</v>
      </c>
      <c r="O79" s="39" t="s">
        <v>187</v>
      </c>
      <c r="P79" s="39" t="s">
        <v>194</v>
      </c>
      <c r="Q79" s="40" t="s">
        <v>5</v>
      </c>
      <c r="R79" s="41">
        <f>SUM(R80:R82)</f>
        <v>2321459.088</v>
      </c>
    </row>
    <row r="80" spans="1:19" ht="16.5" customHeight="1">
      <c r="A80" s="103"/>
      <c r="B80" s="105"/>
      <c r="C80" s="106" t="s">
        <v>82</v>
      </c>
      <c r="D80" s="42" t="s">
        <v>2</v>
      </c>
      <c r="E80" s="46">
        <v>62</v>
      </c>
      <c r="F80" s="46">
        <v>62</v>
      </c>
      <c r="G80" s="46">
        <v>62</v>
      </c>
      <c r="H80" s="46">
        <v>62</v>
      </c>
      <c r="I80" s="46">
        <v>62</v>
      </c>
      <c r="J80" s="46">
        <v>62</v>
      </c>
      <c r="K80" s="46">
        <v>64</v>
      </c>
      <c r="L80" s="46">
        <v>64</v>
      </c>
      <c r="M80" s="46">
        <v>64</v>
      </c>
      <c r="N80" s="46">
        <v>64</v>
      </c>
      <c r="O80" s="46">
        <v>64</v>
      </c>
      <c r="P80" s="46">
        <v>64</v>
      </c>
      <c r="Q80" s="45" t="s">
        <v>80</v>
      </c>
      <c r="R80" s="30">
        <f>P80*S80*12*0.85</f>
        <v>1073699.328</v>
      </c>
      <c r="S80" s="31">
        <v>1644.76</v>
      </c>
    </row>
    <row r="81" spans="1:19" ht="16.5" customHeight="1">
      <c r="A81" s="103"/>
      <c r="B81" s="105"/>
      <c r="C81" s="107"/>
      <c r="D81" s="42" t="s">
        <v>4</v>
      </c>
      <c r="E81" s="46" t="s">
        <v>80</v>
      </c>
      <c r="F81" s="46" t="s">
        <v>80</v>
      </c>
      <c r="G81" s="46" t="s">
        <v>80</v>
      </c>
      <c r="H81" s="46" t="s">
        <v>80</v>
      </c>
      <c r="I81" s="46" t="s">
        <v>80</v>
      </c>
      <c r="J81" s="46" t="s">
        <v>80</v>
      </c>
      <c r="K81" s="46" t="s">
        <v>80</v>
      </c>
      <c r="L81" s="47">
        <v>6178</v>
      </c>
      <c r="M81" s="43">
        <v>6405</v>
      </c>
      <c r="N81" s="43">
        <v>5265</v>
      </c>
      <c r="O81" s="43" t="s">
        <v>80</v>
      </c>
      <c r="P81" s="43" t="s">
        <v>80</v>
      </c>
      <c r="Q81" s="45">
        <f>SUM(E81:P81)</f>
        <v>17848</v>
      </c>
      <c r="R81" s="30">
        <f>Q81*S81</f>
        <v>307878</v>
      </c>
      <c r="S81" s="31">
        <v>17.25</v>
      </c>
    </row>
    <row r="82" spans="1:19" ht="16.5" customHeight="1" thickBot="1">
      <c r="A82" s="103"/>
      <c r="B82" s="105"/>
      <c r="C82" s="107"/>
      <c r="D82" s="42" t="s">
        <v>3</v>
      </c>
      <c r="E82" s="47">
        <v>7359</v>
      </c>
      <c r="F82" s="46">
        <v>10763</v>
      </c>
      <c r="G82" s="46">
        <v>9299</v>
      </c>
      <c r="H82" s="46">
        <v>6857</v>
      </c>
      <c r="I82" s="46">
        <v>5010</v>
      </c>
      <c r="J82" s="46">
        <v>4169</v>
      </c>
      <c r="K82" s="46">
        <v>4785</v>
      </c>
      <c r="L82" s="47" t="s">
        <v>80</v>
      </c>
      <c r="M82" s="44" t="s">
        <v>80</v>
      </c>
      <c r="N82" s="44" t="s">
        <v>80</v>
      </c>
      <c r="O82" s="43">
        <v>4733</v>
      </c>
      <c r="P82" s="44">
        <v>5186</v>
      </c>
      <c r="Q82" s="45">
        <f>SUM(E82:P82)</f>
        <v>58161</v>
      </c>
      <c r="R82" s="30">
        <f>Q82*S82</f>
        <v>939881.76</v>
      </c>
      <c r="S82" s="31">
        <v>16.16</v>
      </c>
    </row>
    <row r="83" spans="1:19" ht="16.5" customHeight="1">
      <c r="A83" s="102">
        <v>21</v>
      </c>
      <c r="B83" s="104" t="s">
        <v>149</v>
      </c>
      <c r="C83" s="37" t="s">
        <v>1</v>
      </c>
      <c r="D83" s="38" t="s">
        <v>0</v>
      </c>
      <c r="E83" s="39" t="s">
        <v>15</v>
      </c>
      <c r="F83" s="39" t="s">
        <v>16</v>
      </c>
      <c r="G83" s="39" t="s">
        <v>17</v>
      </c>
      <c r="H83" s="39" t="s">
        <v>18</v>
      </c>
      <c r="I83" s="39" t="s">
        <v>19</v>
      </c>
      <c r="J83" s="39" t="s">
        <v>77</v>
      </c>
      <c r="K83" s="39" t="s">
        <v>78</v>
      </c>
      <c r="L83" s="39" t="s">
        <v>79</v>
      </c>
      <c r="M83" s="39" t="s">
        <v>185</v>
      </c>
      <c r="N83" s="39" t="s">
        <v>186</v>
      </c>
      <c r="O83" s="39" t="s">
        <v>187</v>
      </c>
      <c r="P83" s="39" t="s">
        <v>194</v>
      </c>
      <c r="Q83" s="40" t="s">
        <v>5</v>
      </c>
      <c r="R83" s="41">
        <f>SUM(R84:R86)</f>
        <v>1988828.3559999997</v>
      </c>
    </row>
    <row r="84" spans="1:19" ht="16.5" customHeight="1">
      <c r="A84" s="103"/>
      <c r="B84" s="105"/>
      <c r="C84" s="106" t="s">
        <v>82</v>
      </c>
      <c r="D84" s="42" t="s">
        <v>2</v>
      </c>
      <c r="E84" s="46">
        <v>47</v>
      </c>
      <c r="F84" s="46">
        <v>47</v>
      </c>
      <c r="G84" s="46">
        <v>47</v>
      </c>
      <c r="H84" s="46">
        <v>47</v>
      </c>
      <c r="I84" s="46">
        <v>47</v>
      </c>
      <c r="J84" s="46">
        <v>47</v>
      </c>
      <c r="K84" s="46">
        <v>58</v>
      </c>
      <c r="L84" s="46">
        <v>58</v>
      </c>
      <c r="M84" s="46">
        <v>58</v>
      </c>
      <c r="N84" s="46">
        <v>58</v>
      </c>
      <c r="O84" s="46">
        <v>58</v>
      </c>
      <c r="P84" s="46">
        <v>58</v>
      </c>
      <c r="Q84" s="45" t="s">
        <v>80</v>
      </c>
      <c r="R84" s="30">
        <f>P84*S84*12*0.85</f>
        <v>973040.01599999995</v>
      </c>
      <c r="S84" s="31">
        <v>1644.76</v>
      </c>
    </row>
    <row r="85" spans="1:19" ht="16.5" customHeight="1">
      <c r="A85" s="103"/>
      <c r="B85" s="105"/>
      <c r="C85" s="107"/>
      <c r="D85" s="42" t="s">
        <v>4</v>
      </c>
      <c r="E85" s="46" t="s">
        <v>80</v>
      </c>
      <c r="F85" s="46" t="s">
        <v>80</v>
      </c>
      <c r="G85" s="46" t="s">
        <v>80</v>
      </c>
      <c r="H85" s="46" t="s">
        <v>80</v>
      </c>
      <c r="I85" s="46" t="s">
        <v>80</v>
      </c>
      <c r="J85" s="46" t="s">
        <v>80</v>
      </c>
      <c r="K85" s="46" t="s">
        <v>80</v>
      </c>
      <c r="L85" s="47">
        <v>6748</v>
      </c>
      <c r="M85" s="43">
        <v>8508</v>
      </c>
      <c r="N85" s="43">
        <v>6674</v>
      </c>
      <c r="O85" s="43" t="s">
        <v>80</v>
      </c>
      <c r="P85" s="43" t="s">
        <v>80</v>
      </c>
      <c r="Q85" s="45">
        <f>SUM(E85:P85)</f>
        <v>21930</v>
      </c>
      <c r="R85" s="30">
        <f>Q85*S85</f>
        <v>378292.5</v>
      </c>
      <c r="S85" s="31">
        <v>17.25</v>
      </c>
    </row>
    <row r="86" spans="1:19" ht="16.5" customHeight="1" thickBot="1">
      <c r="A86" s="103"/>
      <c r="B86" s="105"/>
      <c r="C86" s="107"/>
      <c r="D86" s="42" t="s">
        <v>3</v>
      </c>
      <c r="E86" s="47">
        <v>4467</v>
      </c>
      <c r="F86" s="46">
        <v>5445</v>
      </c>
      <c r="G86" s="46">
        <v>4906</v>
      </c>
      <c r="H86" s="46">
        <v>4226</v>
      </c>
      <c r="I86" s="46">
        <v>3637</v>
      </c>
      <c r="J86" s="46">
        <v>3572</v>
      </c>
      <c r="K86" s="47">
        <v>4882</v>
      </c>
      <c r="L86" s="47" t="s">
        <v>80</v>
      </c>
      <c r="M86" s="44" t="s">
        <v>80</v>
      </c>
      <c r="N86" s="44" t="s">
        <v>80</v>
      </c>
      <c r="O86" s="43">
        <v>4422</v>
      </c>
      <c r="P86" s="44">
        <v>3892</v>
      </c>
      <c r="Q86" s="45">
        <f>SUM(E86:P86)</f>
        <v>39449</v>
      </c>
      <c r="R86" s="30">
        <f>Q86*S86</f>
        <v>637495.84</v>
      </c>
      <c r="S86" s="31">
        <v>16.16</v>
      </c>
    </row>
    <row r="87" spans="1:19" ht="16.5" customHeight="1">
      <c r="A87" s="102">
        <v>22</v>
      </c>
      <c r="B87" s="104" t="s">
        <v>150</v>
      </c>
      <c r="C87" s="37" t="s">
        <v>1</v>
      </c>
      <c r="D87" s="38" t="s">
        <v>0</v>
      </c>
      <c r="E87" s="39" t="s">
        <v>15</v>
      </c>
      <c r="F87" s="39" t="s">
        <v>16</v>
      </c>
      <c r="G87" s="39" t="s">
        <v>17</v>
      </c>
      <c r="H87" s="39" t="s">
        <v>18</v>
      </c>
      <c r="I87" s="39" t="s">
        <v>19</v>
      </c>
      <c r="J87" s="39" t="s">
        <v>77</v>
      </c>
      <c r="K87" s="39" t="s">
        <v>78</v>
      </c>
      <c r="L87" s="39" t="s">
        <v>79</v>
      </c>
      <c r="M87" s="39" t="s">
        <v>185</v>
      </c>
      <c r="N87" s="39" t="s">
        <v>186</v>
      </c>
      <c r="O87" s="39" t="s">
        <v>187</v>
      </c>
      <c r="P87" s="39" t="s">
        <v>194</v>
      </c>
      <c r="Q87" s="40" t="s">
        <v>5</v>
      </c>
      <c r="R87" s="41">
        <f>SUM(R88:R90)</f>
        <v>1631720.2119999998</v>
      </c>
    </row>
    <row r="88" spans="1:19" ht="16.5" customHeight="1">
      <c r="A88" s="103"/>
      <c r="B88" s="105"/>
      <c r="C88" s="106" t="s">
        <v>82</v>
      </c>
      <c r="D88" s="42" t="s">
        <v>2</v>
      </c>
      <c r="E88" s="46">
        <v>39</v>
      </c>
      <c r="F88" s="46">
        <v>39</v>
      </c>
      <c r="G88" s="46">
        <v>39</v>
      </c>
      <c r="H88" s="46">
        <v>39</v>
      </c>
      <c r="I88" s="46">
        <v>39</v>
      </c>
      <c r="J88" s="46">
        <v>39</v>
      </c>
      <c r="K88" s="46">
        <v>46</v>
      </c>
      <c r="L88" s="46">
        <v>46</v>
      </c>
      <c r="M88" s="46">
        <v>46</v>
      </c>
      <c r="N88" s="46">
        <v>46</v>
      </c>
      <c r="O88" s="46">
        <v>46</v>
      </c>
      <c r="P88" s="46">
        <v>46</v>
      </c>
      <c r="Q88" s="45" t="s">
        <v>80</v>
      </c>
      <c r="R88" s="30">
        <f>P88*S88*12*0.85</f>
        <v>771721.39199999999</v>
      </c>
      <c r="S88" s="31">
        <v>1644.76</v>
      </c>
    </row>
    <row r="89" spans="1:19" ht="16.5" customHeight="1">
      <c r="A89" s="103"/>
      <c r="B89" s="105"/>
      <c r="C89" s="107"/>
      <c r="D89" s="42" t="s">
        <v>4</v>
      </c>
      <c r="E89" s="46" t="s">
        <v>80</v>
      </c>
      <c r="F89" s="46" t="s">
        <v>80</v>
      </c>
      <c r="G89" s="46" t="s">
        <v>80</v>
      </c>
      <c r="H89" s="46" t="s">
        <v>80</v>
      </c>
      <c r="I89" s="46" t="s">
        <v>80</v>
      </c>
      <c r="J89" s="46" t="s">
        <v>80</v>
      </c>
      <c r="K89" s="46" t="s">
        <v>80</v>
      </c>
      <c r="L89" s="47">
        <v>4695</v>
      </c>
      <c r="M89" s="46">
        <v>6259</v>
      </c>
      <c r="N89" s="46">
        <v>4120</v>
      </c>
      <c r="O89" s="46" t="s">
        <v>80</v>
      </c>
      <c r="P89" s="46" t="s">
        <v>80</v>
      </c>
      <c r="Q89" s="45">
        <f>SUM(E89:P89)</f>
        <v>15074</v>
      </c>
      <c r="R89" s="30">
        <f>Q89*S89</f>
        <v>260026.5</v>
      </c>
      <c r="S89" s="31">
        <v>17.25</v>
      </c>
    </row>
    <row r="90" spans="1:19" ht="16.5" customHeight="1" thickBot="1">
      <c r="A90" s="103"/>
      <c r="B90" s="105"/>
      <c r="C90" s="107"/>
      <c r="D90" s="42" t="s">
        <v>3</v>
      </c>
      <c r="E90" s="47">
        <v>5301</v>
      </c>
      <c r="F90" s="46">
        <v>6589</v>
      </c>
      <c r="G90" s="46">
        <v>5771</v>
      </c>
      <c r="H90" s="46">
        <v>4886</v>
      </c>
      <c r="I90" s="46">
        <v>3387</v>
      </c>
      <c r="J90" s="46">
        <v>2212</v>
      </c>
      <c r="K90" s="46">
        <v>2964</v>
      </c>
      <c r="L90" s="47" t="s">
        <v>80</v>
      </c>
      <c r="M90" s="47" t="s">
        <v>80</v>
      </c>
      <c r="N90" s="47" t="s">
        <v>80</v>
      </c>
      <c r="O90" s="46">
        <v>2529</v>
      </c>
      <c r="P90" s="47">
        <v>3488</v>
      </c>
      <c r="Q90" s="45">
        <f>SUM(E90:P90)</f>
        <v>37127</v>
      </c>
      <c r="R90" s="30">
        <f>Q90*S90</f>
        <v>599972.31999999995</v>
      </c>
      <c r="S90" s="31">
        <v>16.16</v>
      </c>
    </row>
    <row r="91" spans="1:19" ht="16.5" customHeight="1">
      <c r="A91" s="102">
        <v>23</v>
      </c>
      <c r="B91" s="104" t="s">
        <v>151</v>
      </c>
      <c r="C91" s="37" t="s">
        <v>1</v>
      </c>
      <c r="D91" s="38" t="s">
        <v>0</v>
      </c>
      <c r="E91" s="39" t="s">
        <v>15</v>
      </c>
      <c r="F91" s="39" t="s">
        <v>16</v>
      </c>
      <c r="G91" s="39" t="s">
        <v>17</v>
      </c>
      <c r="H91" s="39" t="s">
        <v>18</v>
      </c>
      <c r="I91" s="39" t="s">
        <v>19</v>
      </c>
      <c r="J91" s="39" t="s">
        <v>77</v>
      </c>
      <c r="K91" s="39" t="s">
        <v>78</v>
      </c>
      <c r="L91" s="39" t="s">
        <v>79</v>
      </c>
      <c r="M91" s="39" t="s">
        <v>185</v>
      </c>
      <c r="N91" s="39" t="s">
        <v>186</v>
      </c>
      <c r="O91" s="39" t="s">
        <v>187</v>
      </c>
      <c r="P91" s="39" t="s">
        <v>194</v>
      </c>
      <c r="Q91" s="40" t="s">
        <v>5</v>
      </c>
      <c r="R91" s="41">
        <f>SUM(R92:R94)</f>
        <v>2076739.21</v>
      </c>
    </row>
    <row r="92" spans="1:19" ht="16.5" customHeight="1">
      <c r="A92" s="103"/>
      <c r="B92" s="105"/>
      <c r="C92" s="106" t="s">
        <v>128</v>
      </c>
      <c r="D92" s="42" t="s">
        <v>2</v>
      </c>
      <c r="E92" s="46">
        <v>40</v>
      </c>
      <c r="F92" s="46">
        <v>40</v>
      </c>
      <c r="G92" s="46">
        <v>40</v>
      </c>
      <c r="H92" s="46">
        <v>40</v>
      </c>
      <c r="I92" s="46">
        <v>40</v>
      </c>
      <c r="J92" s="46">
        <v>40</v>
      </c>
      <c r="K92" s="46">
        <v>40</v>
      </c>
      <c r="L92" s="46">
        <v>40</v>
      </c>
      <c r="M92" s="46">
        <v>40</v>
      </c>
      <c r="N92" s="46">
        <v>40</v>
      </c>
      <c r="O92" s="46">
        <v>40</v>
      </c>
      <c r="P92" s="46">
        <v>40</v>
      </c>
      <c r="Q92" s="45" t="s">
        <v>80</v>
      </c>
      <c r="R92" s="30">
        <f>P92*S92*12*0.85</f>
        <v>751846.08</v>
      </c>
      <c r="S92" s="31">
        <v>1842.76</v>
      </c>
    </row>
    <row r="93" spans="1:19" ht="16.5" customHeight="1">
      <c r="A93" s="103"/>
      <c r="B93" s="105"/>
      <c r="C93" s="107"/>
      <c r="D93" s="42" t="s">
        <v>4</v>
      </c>
      <c r="E93" s="46" t="s">
        <v>80</v>
      </c>
      <c r="F93" s="46" t="s">
        <v>80</v>
      </c>
      <c r="G93" s="46" t="s">
        <v>80</v>
      </c>
      <c r="H93" s="46" t="s">
        <v>80</v>
      </c>
      <c r="I93" s="46" t="s">
        <v>80</v>
      </c>
      <c r="J93" s="46" t="s">
        <v>80</v>
      </c>
      <c r="K93" s="46" t="s">
        <v>80</v>
      </c>
      <c r="L93" s="47">
        <v>8257</v>
      </c>
      <c r="M93" s="43">
        <v>8620</v>
      </c>
      <c r="N93" s="43">
        <v>8088</v>
      </c>
      <c r="O93" s="43" t="s">
        <v>80</v>
      </c>
      <c r="P93" s="43" t="s">
        <v>80</v>
      </c>
      <c r="Q93" s="45">
        <f>SUM(E93:P93)</f>
        <v>24965</v>
      </c>
      <c r="R93" s="30">
        <f>Q93*S93</f>
        <v>402685.44999999995</v>
      </c>
      <c r="S93" s="31">
        <v>16.13</v>
      </c>
    </row>
    <row r="94" spans="1:19" ht="16.5" customHeight="1" thickBot="1">
      <c r="A94" s="103"/>
      <c r="B94" s="105"/>
      <c r="C94" s="107"/>
      <c r="D94" s="42" t="s">
        <v>3</v>
      </c>
      <c r="E94" s="47">
        <v>8515</v>
      </c>
      <c r="F94" s="46">
        <v>8454</v>
      </c>
      <c r="G94" s="46">
        <v>8343</v>
      </c>
      <c r="H94" s="46">
        <v>140</v>
      </c>
      <c r="I94" s="46">
        <v>6544</v>
      </c>
      <c r="J94" s="46">
        <v>6610</v>
      </c>
      <c r="K94" s="46">
        <v>7671</v>
      </c>
      <c r="L94" s="47" t="s">
        <v>80</v>
      </c>
      <c r="M94" s="44" t="s">
        <v>80</v>
      </c>
      <c r="N94" s="44" t="s">
        <v>80</v>
      </c>
      <c r="O94" s="43">
        <v>7570</v>
      </c>
      <c r="P94" s="44">
        <v>7065</v>
      </c>
      <c r="Q94" s="45">
        <f>SUM(E94:P94)</f>
        <v>60912</v>
      </c>
      <c r="R94" s="30">
        <f>Q94*S94</f>
        <v>922207.68</v>
      </c>
      <c r="S94" s="31">
        <v>15.14</v>
      </c>
    </row>
    <row r="95" spans="1:19" ht="16.5" customHeight="1">
      <c r="A95" s="102">
        <v>24</v>
      </c>
      <c r="B95" s="104" t="s">
        <v>152</v>
      </c>
      <c r="C95" s="37" t="s">
        <v>1</v>
      </c>
      <c r="D95" s="38" t="s">
        <v>0</v>
      </c>
      <c r="E95" s="39" t="s">
        <v>15</v>
      </c>
      <c r="F95" s="39" t="s">
        <v>16</v>
      </c>
      <c r="G95" s="39" t="s">
        <v>17</v>
      </c>
      <c r="H95" s="39" t="s">
        <v>18</v>
      </c>
      <c r="I95" s="39" t="s">
        <v>19</v>
      </c>
      <c r="J95" s="39" t="s">
        <v>77</v>
      </c>
      <c r="K95" s="39" t="s">
        <v>78</v>
      </c>
      <c r="L95" s="39" t="s">
        <v>79</v>
      </c>
      <c r="M95" s="39" t="s">
        <v>185</v>
      </c>
      <c r="N95" s="39" t="s">
        <v>186</v>
      </c>
      <c r="O95" s="39" t="s">
        <v>187</v>
      </c>
      <c r="P95" s="39" t="s">
        <v>194</v>
      </c>
      <c r="Q95" s="40" t="s">
        <v>5</v>
      </c>
      <c r="R95" s="41">
        <f>SUM(R96:R98)</f>
        <v>1524876.5080000001</v>
      </c>
    </row>
    <row r="96" spans="1:19" ht="16.5" customHeight="1">
      <c r="A96" s="103"/>
      <c r="B96" s="105"/>
      <c r="C96" s="106" t="s">
        <v>128</v>
      </c>
      <c r="D96" s="42" t="s">
        <v>2</v>
      </c>
      <c r="E96" s="46">
        <v>49</v>
      </c>
      <c r="F96" s="46">
        <v>49</v>
      </c>
      <c r="G96" s="46">
        <v>49</v>
      </c>
      <c r="H96" s="46">
        <v>49</v>
      </c>
      <c r="I96" s="46">
        <v>49</v>
      </c>
      <c r="J96" s="46">
        <v>49</v>
      </c>
      <c r="K96" s="46">
        <v>49</v>
      </c>
      <c r="L96" s="46">
        <v>49</v>
      </c>
      <c r="M96" s="46">
        <v>49</v>
      </c>
      <c r="N96" s="46">
        <v>49</v>
      </c>
      <c r="O96" s="46">
        <v>49</v>
      </c>
      <c r="P96" s="46">
        <v>49</v>
      </c>
      <c r="Q96" s="45" t="s">
        <v>80</v>
      </c>
      <c r="R96" s="30">
        <f>P96*S96*12*0.85</f>
        <v>921011.44800000009</v>
      </c>
      <c r="S96" s="31">
        <v>1842.76</v>
      </c>
    </row>
    <row r="97" spans="1:19" ht="16.5" customHeight="1">
      <c r="A97" s="103"/>
      <c r="B97" s="105"/>
      <c r="C97" s="107"/>
      <c r="D97" s="42" t="s">
        <v>4</v>
      </c>
      <c r="E97" s="46" t="s">
        <v>80</v>
      </c>
      <c r="F97" s="46" t="s">
        <v>80</v>
      </c>
      <c r="G97" s="46" t="s">
        <v>80</v>
      </c>
      <c r="H97" s="46" t="s">
        <v>80</v>
      </c>
      <c r="I97" s="46" t="s">
        <v>80</v>
      </c>
      <c r="J97" s="46" t="s">
        <v>80</v>
      </c>
      <c r="K97" s="46" t="s">
        <v>80</v>
      </c>
      <c r="L97" s="47">
        <v>5564</v>
      </c>
      <c r="M97" s="46">
        <v>6901</v>
      </c>
      <c r="N97" s="46">
        <v>4027</v>
      </c>
      <c r="O97" s="46" t="s">
        <v>80</v>
      </c>
      <c r="P97" s="46" t="s">
        <v>80</v>
      </c>
      <c r="Q97" s="45">
        <f>SUM(E97:P97)</f>
        <v>16492</v>
      </c>
      <c r="R97" s="30">
        <f>Q97*S97</f>
        <v>266015.95999999996</v>
      </c>
      <c r="S97" s="31">
        <v>16.13</v>
      </c>
    </row>
    <row r="98" spans="1:19" ht="16.5" customHeight="1" thickBot="1">
      <c r="A98" s="103"/>
      <c r="B98" s="105"/>
      <c r="C98" s="107"/>
      <c r="D98" s="42" t="s">
        <v>3</v>
      </c>
      <c r="E98" s="47">
        <v>2742</v>
      </c>
      <c r="F98" s="46">
        <v>4044</v>
      </c>
      <c r="G98" s="46">
        <v>3218</v>
      </c>
      <c r="H98" s="46">
        <v>2791</v>
      </c>
      <c r="I98" s="46">
        <v>1928</v>
      </c>
      <c r="J98" s="46">
        <v>1474</v>
      </c>
      <c r="K98" s="46">
        <v>2218</v>
      </c>
      <c r="L98" s="47" t="s">
        <v>80</v>
      </c>
      <c r="M98" s="47" t="s">
        <v>80</v>
      </c>
      <c r="N98" s="47" t="s">
        <v>80</v>
      </c>
      <c r="O98" s="46">
        <v>2242</v>
      </c>
      <c r="P98" s="47">
        <v>1658</v>
      </c>
      <c r="Q98" s="45">
        <f>SUM(E98:P98)</f>
        <v>22315</v>
      </c>
      <c r="R98" s="30">
        <f>Q98*S98</f>
        <v>337849.10000000003</v>
      </c>
      <c r="S98" s="31">
        <v>15.14</v>
      </c>
    </row>
    <row r="99" spans="1:19" ht="16.5" customHeight="1">
      <c r="A99" s="102">
        <v>25</v>
      </c>
      <c r="B99" s="104" t="s">
        <v>153</v>
      </c>
      <c r="C99" s="37" t="s">
        <v>1</v>
      </c>
      <c r="D99" s="38" t="s">
        <v>0</v>
      </c>
      <c r="E99" s="39" t="s">
        <v>15</v>
      </c>
      <c r="F99" s="39" t="s">
        <v>16</v>
      </c>
      <c r="G99" s="39" t="s">
        <v>17</v>
      </c>
      <c r="H99" s="39" t="s">
        <v>18</v>
      </c>
      <c r="I99" s="39" t="s">
        <v>19</v>
      </c>
      <c r="J99" s="39" t="s">
        <v>77</v>
      </c>
      <c r="K99" s="39" t="s">
        <v>78</v>
      </c>
      <c r="L99" s="39" t="s">
        <v>79</v>
      </c>
      <c r="M99" s="39" t="s">
        <v>185</v>
      </c>
      <c r="N99" s="39" t="s">
        <v>186</v>
      </c>
      <c r="O99" s="39" t="s">
        <v>187</v>
      </c>
      <c r="P99" s="39" t="s">
        <v>194</v>
      </c>
      <c r="Q99" s="40" t="s">
        <v>5</v>
      </c>
      <c r="R99" s="41">
        <f>SUM(R100:R102)</f>
        <v>10182413.175999999</v>
      </c>
    </row>
    <row r="100" spans="1:19" ht="16.5" customHeight="1">
      <c r="A100" s="103"/>
      <c r="B100" s="105"/>
      <c r="C100" s="106" t="s">
        <v>82</v>
      </c>
      <c r="D100" s="42" t="s">
        <v>2</v>
      </c>
      <c r="E100" s="46">
        <v>150</v>
      </c>
      <c r="F100" s="46">
        <v>150</v>
      </c>
      <c r="G100" s="46">
        <v>150</v>
      </c>
      <c r="H100" s="46">
        <v>150</v>
      </c>
      <c r="I100" s="46">
        <v>150</v>
      </c>
      <c r="J100" s="46">
        <v>150</v>
      </c>
      <c r="K100" s="46">
        <v>218</v>
      </c>
      <c r="L100" s="46">
        <v>218</v>
      </c>
      <c r="M100" s="46">
        <v>218</v>
      </c>
      <c r="N100" s="46">
        <v>218</v>
      </c>
      <c r="O100" s="46">
        <v>218</v>
      </c>
      <c r="P100" s="46">
        <v>218</v>
      </c>
      <c r="Q100" s="45" t="s">
        <v>80</v>
      </c>
      <c r="R100" s="30">
        <f>P100*S100*12*0.85</f>
        <v>3657288.3360000001</v>
      </c>
      <c r="S100" s="31">
        <v>1644.76</v>
      </c>
    </row>
    <row r="101" spans="1:19" ht="16.5" customHeight="1">
      <c r="A101" s="103"/>
      <c r="B101" s="105"/>
      <c r="C101" s="107"/>
      <c r="D101" s="42" t="s">
        <v>4</v>
      </c>
      <c r="E101" s="46" t="s">
        <v>80</v>
      </c>
      <c r="F101" s="46" t="s">
        <v>80</v>
      </c>
      <c r="G101" s="46" t="s">
        <v>80</v>
      </c>
      <c r="H101" s="46" t="s">
        <v>80</v>
      </c>
      <c r="I101" s="46" t="s">
        <v>80</v>
      </c>
      <c r="J101" s="46" t="s">
        <v>80</v>
      </c>
      <c r="K101" s="46" t="s">
        <v>80</v>
      </c>
      <c r="L101" s="47">
        <f>18613+18612</f>
        <v>37225</v>
      </c>
      <c r="M101" s="46">
        <f>15587+15586</f>
        <v>31173</v>
      </c>
      <c r="N101" s="46">
        <f>22283+22283</f>
        <v>44566</v>
      </c>
      <c r="O101" s="46" t="s">
        <v>80</v>
      </c>
      <c r="P101" s="46" t="s">
        <v>80</v>
      </c>
      <c r="Q101" s="45">
        <f>SUM(E101:P101)</f>
        <v>112964</v>
      </c>
      <c r="R101" s="30">
        <f>Q101*S101</f>
        <v>1948629</v>
      </c>
      <c r="S101" s="31">
        <v>17.25</v>
      </c>
    </row>
    <row r="102" spans="1:19" ht="16.5" customHeight="1" thickBot="1">
      <c r="A102" s="103"/>
      <c r="B102" s="105"/>
      <c r="C102" s="107"/>
      <c r="D102" s="42" t="s">
        <v>3</v>
      </c>
      <c r="E102" s="47">
        <f>15780*2</f>
        <v>31560</v>
      </c>
      <c r="F102" s="46">
        <f>18635*2</f>
        <v>37270</v>
      </c>
      <c r="G102" s="46">
        <f>17384*2</f>
        <v>34768</v>
      </c>
      <c r="H102" s="46">
        <f>14594*2</f>
        <v>29188</v>
      </c>
      <c r="I102" s="46">
        <f>12714+12713</f>
        <v>25427</v>
      </c>
      <c r="J102" s="46">
        <f>13720+13719</f>
        <v>27439</v>
      </c>
      <c r="K102" s="43">
        <f>17301*2</f>
        <v>34602</v>
      </c>
      <c r="L102" s="47" t="s">
        <v>80</v>
      </c>
      <c r="M102" s="47" t="s">
        <v>80</v>
      </c>
      <c r="N102" s="47" t="s">
        <v>80</v>
      </c>
      <c r="O102" s="46">
        <f>16265+16265</f>
        <v>32530</v>
      </c>
      <c r="P102" s="47">
        <f>15208+15207</f>
        <v>30415</v>
      </c>
      <c r="Q102" s="45">
        <f>SUM(E102:P102)</f>
        <v>283199</v>
      </c>
      <c r="R102" s="30">
        <f>Q102*S102</f>
        <v>4576495.84</v>
      </c>
      <c r="S102" s="31">
        <v>16.16</v>
      </c>
    </row>
    <row r="103" spans="1:19" ht="16.5" customHeight="1">
      <c r="A103" s="102">
        <v>26</v>
      </c>
      <c r="B103" s="104" t="s">
        <v>154</v>
      </c>
      <c r="C103" s="37" t="s">
        <v>1</v>
      </c>
      <c r="D103" s="38" t="s">
        <v>0</v>
      </c>
      <c r="E103" s="39" t="s">
        <v>15</v>
      </c>
      <c r="F103" s="39" t="s">
        <v>16</v>
      </c>
      <c r="G103" s="39" t="s">
        <v>17</v>
      </c>
      <c r="H103" s="39" t="s">
        <v>18</v>
      </c>
      <c r="I103" s="39" t="s">
        <v>19</v>
      </c>
      <c r="J103" s="39" t="s">
        <v>77</v>
      </c>
      <c r="K103" s="39" t="s">
        <v>78</v>
      </c>
      <c r="L103" s="39" t="s">
        <v>79</v>
      </c>
      <c r="M103" s="39" t="s">
        <v>185</v>
      </c>
      <c r="N103" s="39" t="s">
        <v>186</v>
      </c>
      <c r="O103" s="39" t="s">
        <v>187</v>
      </c>
      <c r="P103" s="39" t="s">
        <v>194</v>
      </c>
      <c r="Q103" s="40" t="s">
        <v>5</v>
      </c>
      <c r="R103" s="41">
        <f>SUM(R104:R106)</f>
        <v>9051826.175999999</v>
      </c>
    </row>
    <row r="104" spans="1:19" ht="16.5" customHeight="1">
      <c r="A104" s="103"/>
      <c r="B104" s="105"/>
      <c r="C104" s="106" t="s">
        <v>210</v>
      </c>
      <c r="D104" s="42" t="s">
        <v>2</v>
      </c>
      <c r="E104" s="46">
        <v>153</v>
      </c>
      <c r="F104" s="46">
        <v>153</v>
      </c>
      <c r="G104" s="46">
        <v>153</v>
      </c>
      <c r="H104" s="46">
        <v>153</v>
      </c>
      <c r="I104" s="46">
        <v>153</v>
      </c>
      <c r="J104" s="46">
        <v>153</v>
      </c>
      <c r="K104" s="46">
        <v>138</v>
      </c>
      <c r="L104" s="46">
        <v>138</v>
      </c>
      <c r="M104" s="46">
        <v>138</v>
      </c>
      <c r="N104" s="46">
        <v>138</v>
      </c>
      <c r="O104" s="46">
        <v>138</v>
      </c>
      <c r="P104" s="46">
        <v>138</v>
      </c>
      <c r="Q104" s="45" t="s">
        <v>80</v>
      </c>
      <c r="R104" s="30">
        <f>P104*S104*12*0.85</f>
        <v>2593868.9759999998</v>
      </c>
      <c r="S104" s="31">
        <v>1842.76</v>
      </c>
    </row>
    <row r="105" spans="1:19" ht="16.5" customHeight="1">
      <c r="A105" s="103"/>
      <c r="B105" s="105"/>
      <c r="C105" s="107"/>
      <c r="D105" s="42" t="s">
        <v>4</v>
      </c>
      <c r="E105" s="46" t="s">
        <v>80</v>
      </c>
      <c r="F105" s="46" t="s">
        <v>80</v>
      </c>
      <c r="G105" s="46" t="s">
        <v>80</v>
      </c>
      <c r="H105" s="46" t="s">
        <v>80</v>
      </c>
      <c r="I105" s="46" t="s">
        <v>80</v>
      </c>
      <c r="J105" s="46" t="s">
        <v>80</v>
      </c>
      <c r="K105" s="46" t="s">
        <v>80</v>
      </c>
      <c r="L105" s="47">
        <v>37976</v>
      </c>
      <c r="M105" s="46">
        <v>44034</v>
      </c>
      <c r="N105" s="46">
        <v>37418</v>
      </c>
      <c r="O105" s="46" t="s">
        <v>80</v>
      </c>
      <c r="P105" s="46" t="s">
        <v>80</v>
      </c>
      <c r="Q105" s="45">
        <f>SUM(E105:P105)</f>
        <v>119428</v>
      </c>
      <c r="R105" s="30">
        <f>Q105*S105</f>
        <v>1993253.32</v>
      </c>
      <c r="S105" s="31">
        <v>16.690000000000001</v>
      </c>
    </row>
    <row r="106" spans="1:19" ht="16.5" customHeight="1" thickBot="1">
      <c r="A106" s="103"/>
      <c r="B106" s="105"/>
      <c r="C106" s="107"/>
      <c r="D106" s="42" t="s">
        <v>3</v>
      </c>
      <c r="E106" s="47">
        <v>36086</v>
      </c>
      <c r="F106" s="46">
        <v>36212</v>
      </c>
      <c r="G106" s="46">
        <v>34693</v>
      </c>
      <c r="H106" s="46">
        <v>36470</v>
      </c>
      <c r="I106" s="46">
        <v>33081</v>
      </c>
      <c r="J106" s="46">
        <v>25458</v>
      </c>
      <c r="K106" s="46">
        <v>27942</v>
      </c>
      <c r="L106" s="47" t="s">
        <v>80</v>
      </c>
      <c r="M106" s="47" t="s">
        <v>80</v>
      </c>
      <c r="N106" s="47" t="s">
        <v>80</v>
      </c>
      <c r="O106" s="46">
        <v>31225</v>
      </c>
      <c r="P106" s="47">
        <v>24300</v>
      </c>
      <c r="Q106" s="45">
        <f>SUM(E106:P106)</f>
        <v>285467</v>
      </c>
      <c r="R106" s="30">
        <f>Q106*S106</f>
        <v>4464703.88</v>
      </c>
      <c r="S106" s="31">
        <v>15.64</v>
      </c>
    </row>
    <row r="107" spans="1:19" ht="16.5" customHeight="1">
      <c r="A107" s="102">
        <v>27</v>
      </c>
      <c r="B107" s="104" t="s">
        <v>155</v>
      </c>
      <c r="C107" s="37" t="s">
        <v>1</v>
      </c>
      <c r="D107" s="38" t="s">
        <v>0</v>
      </c>
      <c r="E107" s="39" t="s">
        <v>15</v>
      </c>
      <c r="F107" s="39" t="s">
        <v>16</v>
      </c>
      <c r="G107" s="39" t="s">
        <v>17</v>
      </c>
      <c r="H107" s="39" t="s">
        <v>18</v>
      </c>
      <c r="I107" s="39" t="s">
        <v>19</v>
      </c>
      <c r="J107" s="39" t="s">
        <v>77</v>
      </c>
      <c r="K107" s="39" t="s">
        <v>78</v>
      </c>
      <c r="L107" s="39" t="s">
        <v>79</v>
      </c>
      <c r="M107" s="39" t="s">
        <v>185</v>
      </c>
      <c r="N107" s="39" t="s">
        <v>186</v>
      </c>
      <c r="O107" s="39" t="s">
        <v>187</v>
      </c>
      <c r="P107" s="39" t="s">
        <v>194</v>
      </c>
      <c r="Q107" s="40" t="s">
        <v>5</v>
      </c>
      <c r="R107" s="41">
        <f>SUM(R108:R110)</f>
        <v>27122532.046</v>
      </c>
    </row>
    <row r="108" spans="1:19" ht="16.5" customHeight="1">
      <c r="A108" s="103"/>
      <c r="B108" s="105"/>
      <c r="C108" s="106" t="s">
        <v>211</v>
      </c>
      <c r="D108" s="42" t="s">
        <v>2</v>
      </c>
      <c r="E108" s="46">
        <v>239</v>
      </c>
      <c r="F108" s="46">
        <v>239</v>
      </c>
      <c r="G108" s="46">
        <v>239</v>
      </c>
      <c r="H108" s="46">
        <v>239</v>
      </c>
      <c r="I108" s="46">
        <v>239</v>
      </c>
      <c r="J108" s="46">
        <v>239</v>
      </c>
      <c r="K108" s="46">
        <v>238</v>
      </c>
      <c r="L108" s="46">
        <v>238</v>
      </c>
      <c r="M108" s="46">
        <v>238</v>
      </c>
      <c r="N108" s="46">
        <v>238</v>
      </c>
      <c r="O108" s="46">
        <v>238</v>
      </c>
      <c r="P108" s="46">
        <v>238</v>
      </c>
      <c r="Q108" s="45" t="s">
        <v>80</v>
      </c>
      <c r="R108" s="30">
        <f>P108*S108*12*0.85</f>
        <v>4046226.5760000004</v>
      </c>
      <c r="S108" s="31">
        <v>1666.76</v>
      </c>
    </row>
    <row r="109" spans="1:19" ht="16.5" customHeight="1">
      <c r="A109" s="103"/>
      <c r="B109" s="105"/>
      <c r="C109" s="107"/>
      <c r="D109" s="42" t="s">
        <v>4</v>
      </c>
      <c r="E109" s="46" t="s">
        <v>80</v>
      </c>
      <c r="F109" s="46" t="s">
        <v>80</v>
      </c>
      <c r="G109" s="46" t="s">
        <v>80</v>
      </c>
      <c r="H109" s="46" t="s">
        <v>80</v>
      </c>
      <c r="I109" s="46" t="s">
        <v>80</v>
      </c>
      <c r="J109" s="46" t="s">
        <v>80</v>
      </c>
      <c r="K109" s="46" t="s">
        <v>80</v>
      </c>
      <c r="L109" s="47">
        <v>130411</v>
      </c>
      <c r="M109" s="46">
        <v>140703</v>
      </c>
      <c r="N109" s="46">
        <v>129993</v>
      </c>
      <c r="O109" s="46" t="s">
        <v>80</v>
      </c>
      <c r="P109" s="46" t="s">
        <v>80</v>
      </c>
      <c r="Q109" s="45">
        <f>SUM(E109:P109)</f>
        <v>401107</v>
      </c>
      <c r="R109" s="30">
        <f>Q109*S109</f>
        <v>6501944.4700000007</v>
      </c>
      <c r="S109" s="31">
        <v>16.21</v>
      </c>
    </row>
    <row r="110" spans="1:19" ht="16.5" customHeight="1" thickBot="1">
      <c r="A110" s="103"/>
      <c r="B110" s="105"/>
      <c r="C110" s="107"/>
      <c r="D110" s="42" t="s">
        <v>3</v>
      </c>
      <c r="E110" s="47">
        <v>116475</v>
      </c>
      <c r="F110" s="46">
        <v>122228</v>
      </c>
      <c r="G110" s="46">
        <v>123673</v>
      </c>
      <c r="H110" s="46">
        <v>235846</v>
      </c>
      <c r="I110" s="46">
        <v>119129</v>
      </c>
      <c r="J110" s="46">
        <v>122664</v>
      </c>
      <c r="K110" s="46">
        <v>122874</v>
      </c>
      <c r="L110" s="47" t="s">
        <v>80</v>
      </c>
      <c r="M110" s="47" t="s">
        <v>80</v>
      </c>
      <c r="N110" s="47" t="s">
        <v>80</v>
      </c>
      <c r="O110" s="46">
        <v>127623</v>
      </c>
      <c r="P110" s="47">
        <v>122838</v>
      </c>
      <c r="Q110" s="45">
        <f>SUM(E110:P110)</f>
        <v>1213350</v>
      </c>
      <c r="R110" s="30">
        <f>Q110*S110</f>
        <v>16574361</v>
      </c>
      <c r="S110" s="31">
        <v>13.66</v>
      </c>
    </row>
    <row r="111" spans="1:19" ht="16.5" customHeight="1">
      <c r="A111" s="102">
        <v>28</v>
      </c>
      <c r="B111" s="104" t="s">
        <v>156</v>
      </c>
      <c r="C111" s="37" t="s">
        <v>1</v>
      </c>
      <c r="D111" s="38" t="s">
        <v>0</v>
      </c>
      <c r="E111" s="39" t="s">
        <v>15</v>
      </c>
      <c r="F111" s="39" t="s">
        <v>16</v>
      </c>
      <c r="G111" s="39" t="s">
        <v>17</v>
      </c>
      <c r="H111" s="39" t="s">
        <v>18</v>
      </c>
      <c r="I111" s="39" t="s">
        <v>19</v>
      </c>
      <c r="J111" s="39" t="s">
        <v>77</v>
      </c>
      <c r="K111" s="39" t="s">
        <v>78</v>
      </c>
      <c r="L111" s="39" t="s">
        <v>79</v>
      </c>
      <c r="M111" s="39" t="s">
        <v>185</v>
      </c>
      <c r="N111" s="39" t="s">
        <v>186</v>
      </c>
      <c r="O111" s="39" t="s">
        <v>187</v>
      </c>
      <c r="P111" s="39" t="s">
        <v>194</v>
      </c>
      <c r="Q111" s="40" t="s">
        <v>5</v>
      </c>
      <c r="R111" s="41">
        <f>SUM(R112:R114)</f>
        <v>5064696.2379999999</v>
      </c>
    </row>
    <row r="112" spans="1:19" ht="16.5" customHeight="1">
      <c r="A112" s="103"/>
      <c r="B112" s="105"/>
      <c r="C112" s="106" t="s">
        <v>211</v>
      </c>
      <c r="D112" s="42" t="s">
        <v>2</v>
      </c>
      <c r="E112" s="46">
        <v>68</v>
      </c>
      <c r="F112" s="46">
        <v>68</v>
      </c>
      <c r="G112" s="46">
        <v>68</v>
      </c>
      <c r="H112" s="46">
        <v>68</v>
      </c>
      <c r="I112" s="46">
        <v>68</v>
      </c>
      <c r="J112" s="46">
        <v>68</v>
      </c>
      <c r="K112" s="46">
        <v>64</v>
      </c>
      <c r="L112" s="46">
        <v>64</v>
      </c>
      <c r="M112" s="46">
        <v>64</v>
      </c>
      <c r="N112" s="46">
        <v>64</v>
      </c>
      <c r="O112" s="46">
        <v>64</v>
      </c>
      <c r="P112" s="46">
        <v>64</v>
      </c>
      <c r="Q112" s="45" t="s">
        <v>80</v>
      </c>
      <c r="R112" s="30">
        <f>P112*S112*12*0.85</f>
        <v>1088060.9279999998</v>
      </c>
      <c r="S112" s="31">
        <v>1666.76</v>
      </c>
    </row>
    <row r="113" spans="1:19" ht="16.5" customHeight="1">
      <c r="A113" s="103"/>
      <c r="B113" s="105"/>
      <c r="C113" s="107"/>
      <c r="D113" s="42" t="s">
        <v>4</v>
      </c>
      <c r="E113" s="46" t="s">
        <v>80</v>
      </c>
      <c r="F113" s="46" t="s">
        <v>80</v>
      </c>
      <c r="G113" s="46" t="s">
        <v>80</v>
      </c>
      <c r="H113" s="46" t="s">
        <v>80</v>
      </c>
      <c r="I113" s="46" t="s">
        <v>80</v>
      </c>
      <c r="J113" s="46" t="s">
        <v>80</v>
      </c>
      <c r="K113" s="46" t="s">
        <v>80</v>
      </c>
      <c r="L113" s="47">
        <v>26906</v>
      </c>
      <c r="M113" s="46">
        <v>26625</v>
      </c>
      <c r="N113" s="46">
        <v>21890</v>
      </c>
      <c r="O113" s="46" t="s">
        <v>80</v>
      </c>
      <c r="P113" s="46" t="s">
        <v>80</v>
      </c>
      <c r="Q113" s="45">
        <f>SUM(E113:P113)</f>
        <v>75421</v>
      </c>
      <c r="R113" s="30">
        <f>Q113*S113</f>
        <v>1222574.4100000001</v>
      </c>
      <c r="S113" s="31">
        <v>16.21</v>
      </c>
    </row>
    <row r="114" spans="1:19" ht="16.5" customHeight="1" thickBot="1">
      <c r="A114" s="110"/>
      <c r="B114" s="109"/>
      <c r="C114" s="111"/>
      <c r="D114" s="48" t="s">
        <v>3</v>
      </c>
      <c r="E114" s="99">
        <v>22211</v>
      </c>
      <c r="F114" s="100">
        <v>21530</v>
      </c>
      <c r="G114" s="100">
        <v>20619</v>
      </c>
      <c r="H114" s="100">
        <v>22460</v>
      </c>
      <c r="I114" s="100">
        <v>22079</v>
      </c>
      <c r="J114" s="100">
        <v>23486</v>
      </c>
      <c r="K114" s="100">
        <v>22025</v>
      </c>
      <c r="L114" s="99" t="s">
        <v>80</v>
      </c>
      <c r="M114" s="99" t="s">
        <v>80</v>
      </c>
      <c r="N114" s="99" t="s">
        <v>80</v>
      </c>
      <c r="O114" s="100">
        <v>25080</v>
      </c>
      <c r="P114" s="99">
        <v>22125</v>
      </c>
      <c r="Q114" s="51">
        <f>SUM(E114:P114)</f>
        <v>201615</v>
      </c>
      <c r="R114" s="30">
        <f>Q114*S114</f>
        <v>2754060.9</v>
      </c>
      <c r="S114" s="31">
        <v>13.66</v>
      </c>
    </row>
  </sheetData>
  <mergeCells count="84">
    <mergeCell ref="A107:A110"/>
    <mergeCell ref="B107:B110"/>
    <mergeCell ref="C108:C110"/>
    <mergeCell ref="A111:A114"/>
    <mergeCell ref="B111:B114"/>
    <mergeCell ref="C112:C114"/>
    <mergeCell ref="A99:A102"/>
    <mergeCell ref="B99:B102"/>
    <mergeCell ref="C100:C102"/>
    <mergeCell ref="A103:A106"/>
    <mergeCell ref="B103:B106"/>
    <mergeCell ref="C104:C106"/>
    <mergeCell ref="A91:A94"/>
    <mergeCell ref="B91:B94"/>
    <mergeCell ref="C92:C94"/>
    <mergeCell ref="A95:A98"/>
    <mergeCell ref="B95:B98"/>
    <mergeCell ref="C96:C98"/>
    <mergeCell ref="A83:A86"/>
    <mergeCell ref="B83:B86"/>
    <mergeCell ref="C84:C86"/>
    <mergeCell ref="A87:A90"/>
    <mergeCell ref="B87:B90"/>
    <mergeCell ref="C88:C90"/>
    <mergeCell ref="A75:A78"/>
    <mergeCell ref="B75:B78"/>
    <mergeCell ref="C76:C78"/>
    <mergeCell ref="A79:A82"/>
    <mergeCell ref="B79:B82"/>
    <mergeCell ref="C80:C82"/>
    <mergeCell ref="A67:A70"/>
    <mergeCell ref="B67:B70"/>
    <mergeCell ref="C68:C70"/>
    <mergeCell ref="A71:A74"/>
    <mergeCell ref="B71:B74"/>
    <mergeCell ref="C72:C74"/>
    <mergeCell ref="A59:A62"/>
    <mergeCell ref="B59:B62"/>
    <mergeCell ref="C60:C62"/>
    <mergeCell ref="A63:A66"/>
    <mergeCell ref="B63:B66"/>
    <mergeCell ref="C64:C66"/>
    <mergeCell ref="A51:A54"/>
    <mergeCell ref="B51:B54"/>
    <mergeCell ref="C52:C54"/>
    <mergeCell ref="A55:A58"/>
    <mergeCell ref="B55:B58"/>
    <mergeCell ref="C56:C58"/>
    <mergeCell ref="A43:A46"/>
    <mergeCell ref="B43:B46"/>
    <mergeCell ref="C44:C46"/>
    <mergeCell ref="A47:A50"/>
    <mergeCell ref="B47:B50"/>
    <mergeCell ref="C48:C50"/>
    <mergeCell ref="A35:A38"/>
    <mergeCell ref="B35:B38"/>
    <mergeCell ref="C36:C38"/>
    <mergeCell ref="A39:A42"/>
    <mergeCell ref="B39:B42"/>
    <mergeCell ref="C40:C42"/>
    <mergeCell ref="A27:A30"/>
    <mergeCell ref="B27:B30"/>
    <mergeCell ref="C28:C30"/>
    <mergeCell ref="A31:A34"/>
    <mergeCell ref="B31:B34"/>
    <mergeCell ref="C32:C34"/>
    <mergeCell ref="A19:A22"/>
    <mergeCell ref="B19:B22"/>
    <mergeCell ref="C20:C22"/>
    <mergeCell ref="A23:A26"/>
    <mergeCell ref="B23:B26"/>
    <mergeCell ref="C24:C26"/>
    <mergeCell ref="A11:A14"/>
    <mergeCell ref="B11:B14"/>
    <mergeCell ref="C12:C14"/>
    <mergeCell ref="A15:A18"/>
    <mergeCell ref="B15:B18"/>
    <mergeCell ref="C16:C18"/>
    <mergeCell ref="A3:A6"/>
    <mergeCell ref="B3:B6"/>
    <mergeCell ref="C4:C6"/>
    <mergeCell ref="A7:A10"/>
    <mergeCell ref="B7:B10"/>
    <mergeCell ref="C8:C10"/>
  </mergeCells>
  <phoneticPr fontId="1"/>
  <dataValidations count="1">
    <dataValidation type="list" allowBlank="1" showInputMessage="1" showErrorMessage="1" sqref="C4:C6 C8:C10 C12:C14 C16:C18 C20:C22 C24:C26 C56:C58 C32:C34 C28:C30 C40:C42 C44:C46 C48:C50 C52:C54 C60:C62 C64:C66 C68:C70 C72:C74 C76:C78 C80:C82 C84:C86 C88:C90 C92:C94 C36:C38 C100:C102 C96:C98" xr:uid="{D6C19991-93DB-4992-BAB4-64E3EDDC4107}">
      <formula1>"FRプランA,FRプランB,FRプランC,第２種プランA,第２種プランB,第２種プランL,第２種プランH"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6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2EFC0C"/>
  </sheetPr>
  <dimension ref="A1:S113"/>
  <sheetViews>
    <sheetView view="pageBreakPreview" zoomScale="85" zoomScaleNormal="100" zoomScaleSheetLayoutView="85" workbookViewId="0">
      <pane xSplit="4" topLeftCell="E1" activePane="topRight" state="frozen"/>
      <selection activeCell="F32" sqref="F32"/>
      <selection pane="topRight"/>
    </sheetView>
  </sheetViews>
  <sheetFormatPr defaultColWidth="9" defaultRowHeight="16.5" customHeight="1"/>
  <cols>
    <col min="1" max="1" width="3.125" style="29" bestFit="1" customWidth="1"/>
    <col min="2" max="2" width="17.25" style="29" bestFit="1" customWidth="1"/>
    <col min="3" max="3" width="9" style="29"/>
    <col min="4" max="4" width="22.375" style="30" customWidth="1"/>
    <col min="5" max="16" width="11.125" style="30" customWidth="1"/>
    <col min="17" max="17" width="11.125" style="29" customWidth="1"/>
    <col min="18" max="18" width="12.25" style="30" bestFit="1" customWidth="1"/>
    <col min="19" max="19" width="11" style="31" bestFit="1" customWidth="1"/>
    <col min="20" max="16384" width="9" style="30"/>
  </cols>
  <sheetData>
    <row r="1" spans="1:19" ht="31.5" customHeight="1">
      <c r="B1" s="28" t="s">
        <v>195</v>
      </c>
      <c r="C1" s="28"/>
      <c r="D1" s="28"/>
      <c r="E1" s="28"/>
      <c r="R1" s="30" t="s">
        <v>6</v>
      </c>
      <c r="S1" s="31" t="s">
        <v>7</v>
      </c>
    </row>
    <row r="2" spans="1:19" ht="31.5" customHeight="1" thickBot="1">
      <c r="B2" s="32"/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5" t="s">
        <v>5</v>
      </c>
      <c r="R2" s="36">
        <f>SUM(R3,R7,R11,R15,R19,R23,R27,R31,R35,R39,R43,R47,R51,R55,R59,R63,R67,R71,R75,R79,R83,R87,R91,R95,R99,R104,R109)</f>
        <v>155198305.044</v>
      </c>
    </row>
    <row r="3" spans="1:19" ht="16.5" customHeight="1">
      <c r="A3" s="102">
        <v>1</v>
      </c>
      <c r="B3" s="126" t="s">
        <v>202</v>
      </c>
      <c r="C3" s="37" t="s">
        <v>1</v>
      </c>
      <c r="D3" s="38" t="s">
        <v>0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196</v>
      </c>
      <c r="K3" s="37" t="s">
        <v>78</v>
      </c>
      <c r="L3" s="37" t="s">
        <v>79</v>
      </c>
      <c r="M3" s="37" t="s">
        <v>185</v>
      </c>
      <c r="N3" s="37" t="s">
        <v>186</v>
      </c>
      <c r="O3" s="37" t="s">
        <v>187</v>
      </c>
      <c r="P3" s="37" t="s">
        <v>194</v>
      </c>
      <c r="Q3" s="40" t="s">
        <v>5</v>
      </c>
      <c r="R3" s="41">
        <f>SUM(R4:R6)</f>
        <v>15253147.088</v>
      </c>
    </row>
    <row r="4" spans="1:19" ht="16.5" customHeight="1">
      <c r="A4" s="103"/>
      <c r="B4" s="105"/>
      <c r="C4" s="106" t="s">
        <v>100</v>
      </c>
      <c r="D4" s="42" t="s">
        <v>2</v>
      </c>
      <c r="E4" s="46">
        <v>240</v>
      </c>
      <c r="F4" s="46">
        <v>240</v>
      </c>
      <c r="G4" s="46">
        <v>240</v>
      </c>
      <c r="H4" s="46">
        <v>240</v>
      </c>
      <c r="I4" s="46">
        <v>240</v>
      </c>
      <c r="J4" s="46">
        <v>234</v>
      </c>
      <c r="K4" s="46">
        <v>234</v>
      </c>
      <c r="L4" s="47">
        <v>234</v>
      </c>
      <c r="M4" s="46">
        <v>234</v>
      </c>
      <c r="N4" s="46">
        <v>234</v>
      </c>
      <c r="O4" s="46">
        <v>234</v>
      </c>
      <c r="P4" s="47">
        <v>234</v>
      </c>
      <c r="Q4" s="45" t="s">
        <v>80</v>
      </c>
      <c r="R4" s="30">
        <f>P4*S4*12*0.85</f>
        <v>4398299.568</v>
      </c>
      <c r="S4" s="31">
        <v>1842.76</v>
      </c>
    </row>
    <row r="5" spans="1:19" ht="16.5" customHeight="1">
      <c r="A5" s="103"/>
      <c r="B5" s="105"/>
      <c r="C5" s="107"/>
      <c r="D5" s="42" t="s">
        <v>4</v>
      </c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80</v>
      </c>
      <c r="L5" s="47">
        <v>75944</v>
      </c>
      <c r="M5" s="46">
        <v>73766</v>
      </c>
      <c r="N5" s="46">
        <v>66560</v>
      </c>
      <c r="O5" s="46" t="s">
        <v>80</v>
      </c>
      <c r="P5" s="46" t="s">
        <v>80</v>
      </c>
      <c r="Q5" s="45">
        <f>SUM(E5:P5)</f>
        <v>216270</v>
      </c>
      <c r="R5" s="30">
        <f>Q5*S5</f>
        <v>3488435.0999999996</v>
      </c>
      <c r="S5" s="31">
        <v>16.13</v>
      </c>
    </row>
    <row r="6" spans="1:19" ht="16.5" customHeight="1" thickBot="1">
      <c r="A6" s="125"/>
      <c r="B6" s="105"/>
      <c r="C6" s="107"/>
      <c r="D6" s="42" t="s">
        <v>3</v>
      </c>
      <c r="E6" s="47">
        <v>58302</v>
      </c>
      <c r="F6" s="46">
        <v>61061</v>
      </c>
      <c r="G6" s="46">
        <v>57570</v>
      </c>
      <c r="H6" s="46">
        <v>54422</v>
      </c>
      <c r="I6" s="46">
        <v>45380</v>
      </c>
      <c r="J6" s="46">
        <v>48580</v>
      </c>
      <c r="K6" s="46">
        <v>55452</v>
      </c>
      <c r="L6" s="47" t="s">
        <v>80</v>
      </c>
      <c r="M6" s="47" t="s">
        <v>80</v>
      </c>
      <c r="N6" s="47" t="s">
        <v>80</v>
      </c>
      <c r="O6" s="46">
        <v>55056</v>
      </c>
      <c r="P6" s="47">
        <v>50730</v>
      </c>
      <c r="Q6" s="45">
        <f>SUM(E6:P6)</f>
        <v>486553</v>
      </c>
      <c r="R6" s="30">
        <f>Q6*S6</f>
        <v>7366412.4199999999</v>
      </c>
      <c r="S6" s="31">
        <v>15.14</v>
      </c>
    </row>
    <row r="7" spans="1:19" ht="16.5" customHeight="1">
      <c r="A7" s="127"/>
      <c r="B7" s="130"/>
      <c r="C7" s="37" t="s">
        <v>1</v>
      </c>
      <c r="D7" s="38" t="s">
        <v>0</v>
      </c>
      <c r="E7" s="39" t="s">
        <v>15</v>
      </c>
      <c r="F7" s="39" t="s">
        <v>16</v>
      </c>
      <c r="G7" s="39" t="s">
        <v>17</v>
      </c>
      <c r="H7" s="39" t="s">
        <v>18</v>
      </c>
      <c r="I7" s="39" t="s">
        <v>19</v>
      </c>
      <c r="J7" s="39" t="s">
        <v>196</v>
      </c>
      <c r="K7" s="39" t="s">
        <v>78</v>
      </c>
      <c r="L7" s="39" t="s">
        <v>79</v>
      </c>
      <c r="M7" s="39" t="s">
        <v>185</v>
      </c>
      <c r="N7" s="39" t="s">
        <v>186</v>
      </c>
      <c r="O7" s="39" t="s">
        <v>187</v>
      </c>
      <c r="P7" s="39" t="s">
        <v>194</v>
      </c>
      <c r="Q7" s="40" t="s">
        <v>5</v>
      </c>
      <c r="R7" s="41">
        <f>SUM(R8:R10)</f>
        <v>188416.8</v>
      </c>
    </row>
    <row r="8" spans="1:19" ht="16.5" customHeight="1">
      <c r="A8" s="128"/>
      <c r="B8" s="105"/>
      <c r="C8" s="131" t="s">
        <v>203</v>
      </c>
      <c r="D8" s="42" t="s">
        <v>2</v>
      </c>
      <c r="E8" s="46">
        <v>240</v>
      </c>
      <c r="F8" s="46">
        <v>240</v>
      </c>
      <c r="G8" s="46">
        <v>240</v>
      </c>
      <c r="H8" s="46">
        <v>240</v>
      </c>
      <c r="I8" s="46">
        <v>240</v>
      </c>
      <c r="J8" s="46">
        <v>234</v>
      </c>
      <c r="K8" s="46">
        <v>234</v>
      </c>
      <c r="L8" s="47">
        <v>234</v>
      </c>
      <c r="M8" s="47">
        <v>234</v>
      </c>
      <c r="N8" s="47">
        <v>234</v>
      </c>
      <c r="O8" s="47">
        <v>234</v>
      </c>
      <c r="P8" s="47">
        <v>234</v>
      </c>
      <c r="Q8" s="45" t="s">
        <v>80</v>
      </c>
      <c r="R8" s="30">
        <f>P8*S8*12</f>
        <v>188416.8</v>
      </c>
      <c r="S8" s="31">
        <v>67.099999999999994</v>
      </c>
    </row>
    <row r="9" spans="1:19" ht="16.5" customHeight="1">
      <c r="A9" s="128"/>
      <c r="B9" s="105"/>
      <c r="C9" s="107"/>
      <c r="D9" s="42" t="s">
        <v>4</v>
      </c>
      <c r="E9" s="46" t="s">
        <v>80</v>
      </c>
      <c r="F9" s="46" t="s">
        <v>80</v>
      </c>
      <c r="G9" s="46" t="s">
        <v>80</v>
      </c>
      <c r="H9" s="46" t="s">
        <v>80</v>
      </c>
      <c r="I9" s="46" t="s">
        <v>80</v>
      </c>
      <c r="J9" s="46" t="s">
        <v>80</v>
      </c>
      <c r="K9" s="46" t="s">
        <v>80</v>
      </c>
      <c r="L9" s="46" t="s">
        <v>80</v>
      </c>
      <c r="M9" s="46" t="s">
        <v>80</v>
      </c>
      <c r="N9" s="46" t="s">
        <v>80</v>
      </c>
      <c r="O9" s="46" t="s">
        <v>80</v>
      </c>
      <c r="P9" s="46" t="s">
        <v>80</v>
      </c>
      <c r="Q9" s="45">
        <f>SUM(E9:P9)</f>
        <v>0</v>
      </c>
      <c r="R9" s="30">
        <f>Q9*S9</f>
        <v>0</v>
      </c>
      <c r="S9" s="31">
        <v>16.13</v>
      </c>
    </row>
    <row r="10" spans="1:19" ht="16.5" customHeight="1" thickBot="1">
      <c r="A10" s="129"/>
      <c r="B10" s="109"/>
      <c r="C10" s="107"/>
      <c r="D10" s="42" t="s">
        <v>3</v>
      </c>
      <c r="E10" s="46" t="s">
        <v>80</v>
      </c>
      <c r="F10" s="46" t="s">
        <v>80</v>
      </c>
      <c r="G10" s="46" t="s">
        <v>80</v>
      </c>
      <c r="H10" s="46" t="s">
        <v>80</v>
      </c>
      <c r="I10" s="46" t="s">
        <v>80</v>
      </c>
      <c r="J10" s="46" t="s">
        <v>80</v>
      </c>
      <c r="K10" s="46" t="s">
        <v>80</v>
      </c>
      <c r="L10" s="46" t="s">
        <v>80</v>
      </c>
      <c r="M10" s="46" t="s">
        <v>80</v>
      </c>
      <c r="N10" s="46" t="s">
        <v>80</v>
      </c>
      <c r="O10" s="46" t="s">
        <v>80</v>
      </c>
      <c r="P10" s="46" t="s">
        <v>80</v>
      </c>
      <c r="Q10" s="45">
        <f>SUM(E10:P10)</f>
        <v>0</v>
      </c>
      <c r="R10" s="30">
        <f>Q10*S10</f>
        <v>0</v>
      </c>
      <c r="S10" s="31">
        <v>15.14</v>
      </c>
    </row>
    <row r="11" spans="1:19" ht="16.5" customHeight="1">
      <c r="A11" s="102">
        <v>2</v>
      </c>
      <c r="B11" s="104" t="s">
        <v>101</v>
      </c>
      <c r="C11" s="37" t="s">
        <v>1</v>
      </c>
      <c r="D11" s="38" t="s">
        <v>0</v>
      </c>
      <c r="E11" s="39" t="s">
        <v>15</v>
      </c>
      <c r="F11" s="39" t="s">
        <v>16</v>
      </c>
      <c r="G11" s="39" t="s">
        <v>17</v>
      </c>
      <c r="H11" s="39" t="s">
        <v>18</v>
      </c>
      <c r="I11" s="39" t="s">
        <v>19</v>
      </c>
      <c r="J11" s="39" t="s">
        <v>196</v>
      </c>
      <c r="K11" s="39" t="s">
        <v>78</v>
      </c>
      <c r="L11" s="39" t="s">
        <v>79</v>
      </c>
      <c r="M11" s="39" t="s">
        <v>185</v>
      </c>
      <c r="N11" s="39" t="s">
        <v>186</v>
      </c>
      <c r="O11" s="39" t="s">
        <v>187</v>
      </c>
      <c r="P11" s="39" t="s">
        <v>194</v>
      </c>
      <c r="Q11" s="40" t="s">
        <v>5</v>
      </c>
      <c r="R11" s="41">
        <f>SUM(R12:R14)</f>
        <v>2815112.5920000002</v>
      </c>
    </row>
    <row r="12" spans="1:19" ht="16.5" customHeight="1">
      <c r="A12" s="103"/>
      <c r="B12" s="105"/>
      <c r="C12" s="106" t="s">
        <v>102</v>
      </c>
      <c r="D12" s="42" t="s">
        <v>2</v>
      </c>
      <c r="E12" s="43">
        <v>65</v>
      </c>
      <c r="F12" s="43">
        <v>61</v>
      </c>
      <c r="G12" s="43">
        <v>56</v>
      </c>
      <c r="H12" s="43">
        <v>56</v>
      </c>
      <c r="I12" s="43">
        <v>56</v>
      </c>
      <c r="J12" s="43">
        <v>56</v>
      </c>
      <c r="K12" s="43">
        <v>56</v>
      </c>
      <c r="L12" s="44">
        <v>56</v>
      </c>
      <c r="M12" s="43">
        <v>56</v>
      </c>
      <c r="N12" s="43">
        <v>56</v>
      </c>
      <c r="O12" s="43">
        <v>56</v>
      </c>
      <c r="P12" s="44">
        <v>56</v>
      </c>
      <c r="Q12" s="45" t="s">
        <v>80</v>
      </c>
      <c r="R12" s="30">
        <f>P12*S12*12*0.85</f>
        <v>939486.91199999989</v>
      </c>
      <c r="S12" s="31">
        <v>1644.76</v>
      </c>
    </row>
    <row r="13" spans="1:19" ht="16.5" customHeight="1">
      <c r="A13" s="103"/>
      <c r="B13" s="105"/>
      <c r="C13" s="107"/>
      <c r="D13" s="42" t="s">
        <v>4</v>
      </c>
      <c r="E13" s="43" t="s">
        <v>80</v>
      </c>
      <c r="F13" s="43" t="s">
        <v>80</v>
      </c>
      <c r="G13" s="43" t="s">
        <v>80</v>
      </c>
      <c r="H13" s="43" t="s">
        <v>80</v>
      </c>
      <c r="I13" s="43" t="s">
        <v>80</v>
      </c>
      <c r="J13" s="43" t="s">
        <v>80</v>
      </c>
      <c r="K13" s="43" t="s">
        <v>80</v>
      </c>
      <c r="L13" s="44">
        <v>9621</v>
      </c>
      <c r="M13" s="43">
        <v>9736</v>
      </c>
      <c r="N13" s="43">
        <v>8811</v>
      </c>
      <c r="O13" s="43" t="s">
        <v>80</v>
      </c>
      <c r="P13" s="44" t="s">
        <v>80</v>
      </c>
      <c r="Q13" s="45">
        <f>SUM(E13:P13)</f>
        <v>28168</v>
      </c>
      <c r="R13" s="30">
        <f>Q13*S13</f>
        <v>485898</v>
      </c>
      <c r="S13" s="31">
        <v>17.25</v>
      </c>
    </row>
    <row r="14" spans="1:19" ht="16.5" customHeight="1" thickBot="1">
      <c r="A14" s="103"/>
      <c r="B14" s="105"/>
      <c r="C14" s="107"/>
      <c r="D14" s="42" t="s">
        <v>3</v>
      </c>
      <c r="E14" s="44">
        <v>11313</v>
      </c>
      <c r="F14" s="43">
        <v>11790</v>
      </c>
      <c r="G14" s="43">
        <v>10710</v>
      </c>
      <c r="H14" s="43">
        <v>10235</v>
      </c>
      <c r="I14" s="43">
        <v>8298</v>
      </c>
      <c r="J14" s="43">
        <v>7591</v>
      </c>
      <c r="K14" s="43">
        <v>8664</v>
      </c>
      <c r="L14" s="44" t="s">
        <v>80</v>
      </c>
      <c r="M14" s="43" t="s">
        <v>80</v>
      </c>
      <c r="N14" s="43" t="s">
        <v>80</v>
      </c>
      <c r="O14" s="43">
        <v>8617</v>
      </c>
      <c r="P14" s="44">
        <v>8780</v>
      </c>
      <c r="Q14" s="45">
        <f>SUM(E14:P14)</f>
        <v>85998</v>
      </c>
      <c r="R14" s="30">
        <f>Q14*S14</f>
        <v>1389727.68</v>
      </c>
      <c r="S14" s="31">
        <v>16.16</v>
      </c>
    </row>
    <row r="15" spans="1:19" ht="16.5" customHeight="1">
      <c r="A15" s="102">
        <v>3</v>
      </c>
      <c r="B15" s="104" t="s">
        <v>103</v>
      </c>
      <c r="C15" s="37" t="s">
        <v>1</v>
      </c>
      <c r="D15" s="38" t="s">
        <v>0</v>
      </c>
      <c r="E15" s="39" t="s">
        <v>15</v>
      </c>
      <c r="F15" s="39" t="s">
        <v>16</v>
      </c>
      <c r="G15" s="39" t="s">
        <v>17</v>
      </c>
      <c r="H15" s="39" t="s">
        <v>18</v>
      </c>
      <c r="I15" s="39" t="s">
        <v>19</v>
      </c>
      <c r="J15" s="39" t="s">
        <v>196</v>
      </c>
      <c r="K15" s="39" t="s">
        <v>78</v>
      </c>
      <c r="L15" s="39" t="s">
        <v>79</v>
      </c>
      <c r="M15" s="39" t="s">
        <v>185</v>
      </c>
      <c r="N15" s="39" t="s">
        <v>186</v>
      </c>
      <c r="O15" s="39" t="s">
        <v>187</v>
      </c>
      <c r="P15" s="39" t="s">
        <v>194</v>
      </c>
      <c r="Q15" s="40" t="s">
        <v>5</v>
      </c>
      <c r="R15" s="41">
        <f>SUM(R16:R18)</f>
        <v>2311949.7259999998</v>
      </c>
    </row>
    <row r="16" spans="1:19" ht="16.5" customHeight="1">
      <c r="A16" s="103"/>
      <c r="B16" s="105"/>
      <c r="C16" s="106" t="s">
        <v>102</v>
      </c>
      <c r="D16" s="42" t="s">
        <v>2</v>
      </c>
      <c r="E16" s="43">
        <v>61</v>
      </c>
      <c r="F16" s="43">
        <v>61</v>
      </c>
      <c r="G16" s="43">
        <v>60</v>
      </c>
      <c r="H16" s="43">
        <v>60</v>
      </c>
      <c r="I16" s="43">
        <v>60</v>
      </c>
      <c r="J16" s="43">
        <v>60</v>
      </c>
      <c r="K16" s="43">
        <v>60</v>
      </c>
      <c r="L16" s="44">
        <v>60</v>
      </c>
      <c r="M16" s="43">
        <v>68</v>
      </c>
      <c r="N16" s="43">
        <v>68</v>
      </c>
      <c r="O16" s="43">
        <v>68</v>
      </c>
      <c r="P16" s="43">
        <v>68</v>
      </c>
      <c r="Q16" s="45" t="s">
        <v>80</v>
      </c>
      <c r="R16" s="30">
        <f>P16*S16*12*0.85</f>
        <v>1140805.5359999998</v>
      </c>
      <c r="S16" s="31">
        <v>1644.76</v>
      </c>
    </row>
    <row r="17" spans="1:19" ht="16.5" customHeight="1">
      <c r="A17" s="103"/>
      <c r="B17" s="105"/>
      <c r="C17" s="107"/>
      <c r="D17" s="42" t="s">
        <v>4</v>
      </c>
      <c r="E17" s="43" t="s">
        <v>80</v>
      </c>
      <c r="F17" s="43" t="s">
        <v>80</v>
      </c>
      <c r="G17" s="43" t="s">
        <v>80</v>
      </c>
      <c r="H17" s="43" t="s">
        <v>80</v>
      </c>
      <c r="I17" s="43" t="s">
        <v>80</v>
      </c>
      <c r="J17" s="43" t="s">
        <v>80</v>
      </c>
      <c r="K17" s="43" t="s">
        <v>80</v>
      </c>
      <c r="L17" s="44">
        <v>7763</v>
      </c>
      <c r="M17" s="43">
        <v>8699</v>
      </c>
      <c r="N17" s="43">
        <v>7345</v>
      </c>
      <c r="O17" s="43" t="s">
        <v>80</v>
      </c>
      <c r="P17" s="43" t="s">
        <v>80</v>
      </c>
      <c r="Q17" s="45">
        <f>SUM(E17:P17)</f>
        <v>23807</v>
      </c>
      <c r="R17" s="30">
        <f>Q17*S17</f>
        <v>410670.75</v>
      </c>
      <c r="S17" s="31">
        <v>17.25</v>
      </c>
    </row>
    <row r="18" spans="1:19" ht="16.5" customHeight="1" thickBot="1">
      <c r="A18" s="103"/>
      <c r="B18" s="105"/>
      <c r="C18" s="107"/>
      <c r="D18" s="42" t="s">
        <v>3</v>
      </c>
      <c r="E18" s="44">
        <v>5759</v>
      </c>
      <c r="F18" s="43">
        <v>6751</v>
      </c>
      <c r="G18" s="43">
        <v>6103</v>
      </c>
      <c r="H18" s="43">
        <v>5490</v>
      </c>
      <c r="I18" s="43">
        <v>4672</v>
      </c>
      <c r="J18" s="43">
        <v>3528</v>
      </c>
      <c r="K18" s="43">
        <v>5597</v>
      </c>
      <c r="L18" s="44" t="s">
        <v>80</v>
      </c>
      <c r="M18" s="44" t="s">
        <v>80</v>
      </c>
      <c r="N18" s="44" t="s">
        <v>80</v>
      </c>
      <c r="O18" s="43">
        <v>4529</v>
      </c>
      <c r="P18" s="44">
        <v>4630</v>
      </c>
      <c r="Q18" s="45">
        <f>SUM(E18:P18)</f>
        <v>47059</v>
      </c>
      <c r="R18" s="30">
        <f>Q18*S18</f>
        <v>760473.44000000006</v>
      </c>
      <c r="S18" s="31">
        <v>16.16</v>
      </c>
    </row>
    <row r="19" spans="1:19" ht="16.5" customHeight="1">
      <c r="A19" s="102">
        <v>4</v>
      </c>
      <c r="B19" s="104" t="s">
        <v>104</v>
      </c>
      <c r="C19" s="37" t="s">
        <v>1</v>
      </c>
      <c r="D19" s="38" t="s">
        <v>0</v>
      </c>
      <c r="E19" s="39" t="s">
        <v>15</v>
      </c>
      <c r="F19" s="39" t="s">
        <v>16</v>
      </c>
      <c r="G19" s="39" t="s">
        <v>17</v>
      </c>
      <c r="H19" s="39" t="s">
        <v>18</v>
      </c>
      <c r="I19" s="39" t="s">
        <v>19</v>
      </c>
      <c r="J19" s="39" t="s">
        <v>196</v>
      </c>
      <c r="K19" s="39" t="s">
        <v>78</v>
      </c>
      <c r="L19" s="39" t="s">
        <v>79</v>
      </c>
      <c r="M19" s="39" t="s">
        <v>185</v>
      </c>
      <c r="N19" s="39" t="s">
        <v>186</v>
      </c>
      <c r="O19" s="39" t="s">
        <v>187</v>
      </c>
      <c r="P19" s="39" t="s">
        <v>194</v>
      </c>
      <c r="Q19" s="40" t="s">
        <v>5</v>
      </c>
      <c r="R19" s="41">
        <f>SUM(R20:R22)</f>
        <v>2908279.6159999995</v>
      </c>
    </row>
    <row r="20" spans="1:19" ht="16.5" customHeight="1">
      <c r="A20" s="103"/>
      <c r="B20" s="105"/>
      <c r="C20" s="106" t="s">
        <v>102</v>
      </c>
      <c r="D20" s="42" t="s">
        <v>2</v>
      </c>
      <c r="E20" s="43">
        <v>129</v>
      </c>
      <c r="F20" s="43">
        <v>129</v>
      </c>
      <c r="G20" s="43">
        <v>129</v>
      </c>
      <c r="H20" s="43">
        <v>129</v>
      </c>
      <c r="I20" s="43">
        <v>132</v>
      </c>
      <c r="J20" s="43">
        <v>132</v>
      </c>
      <c r="K20" s="43">
        <v>133</v>
      </c>
      <c r="L20" s="44">
        <v>133</v>
      </c>
      <c r="M20" s="43">
        <v>133</v>
      </c>
      <c r="N20" s="43">
        <v>133</v>
      </c>
      <c r="O20" s="43">
        <v>133</v>
      </c>
      <c r="P20" s="44">
        <v>133</v>
      </c>
      <c r="Q20" s="45" t="s">
        <v>80</v>
      </c>
      <c r="R20" s="30">
        <f>P20*S20*12*0.85</f>
        <v>2231281.4159999997</v>
      </c>
      <c r="S20" s="31">
        <v>1644.76</v>
      </c>
    </row>
    <row r="21" spans="1:19" ht="16.5" customHeight="1">
      <c r="A21" s="103"/>
      <c r="B21" s="105"/>
      <c r="C21" s="107"/>
      <c r="D21" s="42" t="s">
        <v>4</v>
      </c>
      <c r="E21" s="43" t="s">
        <v>80</v>
      </c>
      <c r="F21" s="43" t="s">
        <v>80</v>
      </c>
      <c r="G21" s="43" t="s">
        <v>80</v>
      </c>
      <c r="H21" s="43" t="s">
        <v>80</v>
      </c>
      <c r="I21" s="43" t="s">
        <v>80</v>
      </c>
      <c r="J21" s="43" t="s">
        <v>80</v>
      </c>
      <c r="K21" s="43" t="s">
        <v>80</v>
      </c>
      <c r="L21" s="44">
        <v>2257</v>
      </c>
      <c r="M21" s="43">
        <v>2951</v>
      </c>
      <c r="N21" s="43">
        <v>3620</v>
      </c>
      <c r="O21" s="43" t="s">
        <v>80</v>
      </c>
      <c r="P21" s="43" t="s">
        <v>80</v>
      </c>
      <c r="Q21" s="45">
        <f>SUM(E21:P21)</f>
        <v>8828</v>
      </c>
      <c r="R21" s="30">
        <f>Q21*S21</f>
        <v>152283</v>
      </c>
      <c r="S21" s="31">
        <v>17.25</v>
      </c>
    </row>
    <row r="22" spans="1:19" ht="16.5" customHeight="1" thickBot="1">
      <c r="A22" s="103"/>
      <c r="B22" s="105"/>
      <c r="C22" s="107"/>
      <c r="D22" s="42" t="s">
        <v>3</v>
      </c>
      <c r="E22" s="44">
        <v>3779</v>
      </c>
      <c r="F22" s="43">
        <v>3784</v>
      </c>
      <c r="G22" s="43">
        <v>2976</v>
      </c>
      <c r="H22" s="43">
        <v>3658</v>
      </c>
      <c r="I22" s="43">
        <v>3490</v>
      </c>
      <c r="J22" s="43">
        <v>2476</v>
      </c>
      <c r="K22" s="43">
        <v>2679</v>
      </c>
      <c r="L22" s="44" t="s">
        <v>80</v>
      </c>
      <c r="M22" s="44" t="s">
        <v>80</v>
      </c>
      <c r="N22" s="44" t="s">
        <v>80</v>
      </c>
      <c r="O22" s="43">
        <v>4770</v>
      </c>
      <c r="P22" s="44">
        <v>4858</v>
      </c>
      <c r="Q22" s="45">
        <f>SUM(E22:P22)</f>
        <v>32470</v>
      </c>
      <c r="R22" s="30">
        <f>Q22*S22</f>
        <v>524715.19999999995</v>
      </c>
      <c r="S22" s="31">
        <v>16.16</v>
      </c>
    </row>
    <row r="23" spans="1:19" ht="16.5" customHeight="1">
      <c r="A23" s="102">
        <v>5</v>
      </c>
      <c r="B23" s="104" t="s">
        <v>105</v>
      </c>
      <c r="C23" s="37" t="s">
        <v>1</v>
      </c>
      <c r="D23" s="38" t="s">
        <v>0</v>
      </c>
      <c r="E23" s="39" t="s">
        <v>15</v>
      </c>
      <c r="F23" s="39" t="s">
        <v>16</v>
      </c>
      <c r="G23" s="39" t="s">
        <v>17</v>
      </c>
      <c r="H23" s="39" t="s">
        <v>18</v>
      </c>
      <c r="I23" s="39" t="s">
        <v>19</v>
      </c>
      <c r="J23" s="39" t="s">
        <v>196</v>
      </c>
      <c r="K23" s="39" t="s">
        <v>78</v>
      </c>
      <c r="L23" s="39" t="s">
        <v>79</v>
      </c>
      <c r="M23" s="39" t="s">
        <v>185</v>
      </c>
      <c r="N23" s="39" t="s">
        <v>186</v>
      </c>
      <c r="O23" s="39" t="s">
        <v>187</v>
      </c>
      <c r="P23" s="39" t="s">
        <v>194</v>
      </c>
      <c r="Q23" s="40" t="s">
        <v>5</v>
      </c>
      <c r="R23" s="41">
        <f>SUM(R24:R26)</f>
        <v>2537936.0919999997</v>
      </c>
    </row>
    <row r="24" spans="1:19" ht="16.5" customHeight="1">
      <c r="A24" s="103"/>
      <c r="B24" s="105"/>
      <c r="C24" s="106" t="s">
        <v>102</v>
      </c>
      <c r="D24" s="42" t="s">
        <v>2</v>
      </c>
      <c r="E24" s="44">
        <v>76</v>
      </c>
      <c r="F24" s="44">
        <v>76</v>
      </c>
      <c r="G24" s="44">
        <v>76</v>
      </c>
      <c r="H24" s="44">
        <v>76</v>
      </c>
      <c r="I24" s="44">
        <v>76</v>
      </c>
      <c r="J24" s="44">
        <v>76</v>
      </c>
      <c r="K24" s="44">
        <v>76</v>
      </c>
      <c r="L24" s="44">
        <v>76</v>
      </c>
      <c r="M24" s="43">
        <v>76</v>
      </c>
      <c r="N24" s="43">
        <v>76</v>
      </c>
      <c r="O24" s="43">
        <v>76</v>
      </c>
      <c r="P24" s="44">
        <v>76</v>
      </c>
      <c r="Q24" s="45" t="s">
        <v>80</v>
      </c>
      <c r="R24" s="30">
        <f>P24*S24*12*0.85</f>
        <v>1275017.9519999998</v>
      </c>
      <c r="S24" s="31">
        <v>1644.76</v>
      </c>
    </row>
    <row r="25" spans="1:19" ht="16.5" customHeight="1">
      <c r="A25" s="103"/>
      <c r="B25" s="105"/>
      <c r="C25" s="107"/>
      <c r="D25" s="42" t="s">
        <v>4</v>
      </c>
      <c r="E25" s="43" t="s">
        <v>80</v>
      </c>
      <c r="F25" s="43" t="s">
        <v>80</v>
      </c>
      <c r="G25" s="43" t="s">
        <v>80</v>
      </c>
      <c r="H25" s="43" t="s">
        <v>80</v>
      </c>
      <c r="I25" s="43" t="s">
        <v>80</v>
      </c>
      <c r="J25" s="43" t="s">
        <v>80</v>
      </c>
      <c r="K25" s="43" t="s">
        <v>80</v>
      </c>
      <c r="L25" s="44">
        <v>5770</v>
      </c>
      <c r="M25" s="43">
        <v>7568</v>
      </c>
      <c r="N25" s="43">
        <v>8276</v>
      </c>
      <c r="O25" s="44" t="s">
        <v>80</v>
      </c>
      <c r="P25" s="44" t="s">
        <v>80</v>
      </c>
      <c r="Q25" s="45">
        <f>SUM(E25:P25)</f>
        <v>21614</v>
      </c>
      <c r="R25" s="30">
        <f>Q25*S25</f>
        <v>372841.5</v>
      </c>
      <c r="S25" s="31">
        <v>17.25</v>
      </c>
    </row>
    <row r="26" spans="1:19" ht="16.5" customHeight="1" thickBot="1">
      <c r="A26" s="103"/>
      <c r="B26" s="105"/>
      <c r="C26" s="107"/>
      <c r="D26" s="42" t="s">
        <v>3</v>
      </c>
      <c r="E26" s="44">
        <v>4837</v>
      </c>
      <c r="F26" s="43">
        <v>5807</v>
      </c>
      <c r="G26" s="43">
        <v>7337</v>
      </c>
      <c r="H26" s="43">
        <v>6479</v>
      </c>
      <c r="I26" s="43">
        <v>6688</v>
      </c>
      <c r="J26" s="43">
        <v>5195</v>
      </c>
      <c r="K26" s="43">
        <v>4871</v>
      </c>
      <c r="L26" s="44" t="s">
        <v>80</v>
      </c>
      <c r="M26" s="44" t="s">
        <v>80</v>
      </c>
      <c r="N26" s="44" t="s">
        <v>80</v>
      </c>
      <c r="O26" s="43">
        <v>6813</v>
      </c>
      <c r="P26" s="44">
        <v>7052</v>
      </c>
      <c r="Q26" s="45">
        <f>SUM(E26:P26)</f>
        <v>55079</v>
      </c>
      <c r="R26" s="30">
        <f>Q26*S26</f>
        <v>890076.64</v>
      </c>
      <c r="S26" s="31">
        <v>16.16</v>
      </c>
    </row>
    <row r="27" spans="1:19" ht="16.5" customHeight="1">
      <c r="A27" s="102">
        <v>6</v>
      </c>
      <c r="B27" s="104" t="s">
        <v>106</v>
      </c>
      <c r="C27" s="37" t="s">
        <v>1</v>
      </c>
      <c r="D27" s="38" t="s">
        <v>0</v>
      </c>
      <c r="E27" s="39" t="s">
        <v>15</v>
      </c>
      <c r="F27" s="39" t="s">
        <v>16</v>
      </c>
      <c r="G27" s="39" t="s">
        <v>17</v>
      </c>
      <c r="H27" s="39" t="s">
        <v>18</v>
      </c>
      <c r="I27" s="39" t="s">
        <v>19</v>
      </c>
      <c r="J27" s="39" t="s">
        <v>196</v>
      </c>
      <c r="K27" s="39" t="s">
        <v>78</v>
      </c>
      <c r="L27" s="39" t="s">
        <v>79</v>
      </c>
      <c r="M27" s="39" t="s">
        <v>185</v>
      </c>
      <c r="N27" s="39" t="s">
        <v>186</v>
      </c>
      <c r="O27" s="39" t="s">
        <v>187</v>
      </c>
      <c r="P27" s="39" t="s">
        <v>194</v>
      </c>
      <c r="Q27" s="40" t="s">
        <v>5</v>
      </c>
      <c r="R27" s="41">
        <f>SUM(R28:R30)</f>
        <v>4386687.5319999997</v>
      </c>
    </row>
    <row r="28" spans="1:19" ht="16.5" customHeight="1">
      <c r="A28" s="103"/>
      <c r="B28" s="105"/>
      <c r="C28" s="106" t="s">
        <v>102</v>
      </c>
      <c r="D28" s="42" t="s">
        <v>2</v>
      </c>
      <c r="E28" s="43">
        <v>209</v>
      </c>
      <c r="F28" s="43">
        <v>209</v>
      </c>
      <c r="G28" s="43">
        <v>209</v>
      </c>
      <c r="H28" s="43">
        <v>209</v>
      </c>
      <c r="I28" s="43">
        <v>209</v>
      </c>
      <c r="J28" s="43">
        <v>209</v>
      </c>
      <c r="K28" s="43">
        <v>208</v>
      </c>
      <c r="L28" s="44">
        <v>207</v>
      </c>
      <c r="M28" s="43">
        <v>206</v>
      </c>
      <c r="N28" s="43">
        <v>206</v>
      </c>
      <c r="O28" s="43">
        <v>206</v>
      </c>
      <c r="P28" s="44">
        <v>206</v>
      </c>
      <c r="Q28" s="45" t="s">
        <v>80</v>
      </c>
      <c r="R28" s="30">
        <f>P28*S28*12*0.85</f>
        <v>3455969.7119999998</v>
      </c>
      <c r="S28" s="31">
        <v>1644.76</v>
      </c>
    </row>
    <row r="29" spans="1:19" ht="16.5" customHeight="1">
      <c r="A29" s="103"/>
      <c r="B29" s="105"/>
      <c r="C29" s="107"/>
      <c r="D29" s="42" t="s">
        <v>4</v>
      </c>
      <c r="E29" s="43" t="s">
        <v>80</v>
      </c>
      <c r="F29" s="43" t="s">
        <v>80</v>
      </c>
      <c r="G29" s="43" t="s">
        <v>80</v>
      </c>
      <c r="H29" s="43" t="s">
        <v>80</v>
      </c>
      <c r="I29" s="43" t="s">
        <v>80</v>
      </c>
      <c r="J29" s="43" t="s">
        <v>80</v>
      </c>
      <c r="K29" s="43" t="s">
        <v>80</v>
      </c>
      <c r="L29" s="44">
        <v>4724</v>
      </c>
      <c r="M29" s="43">
        <v>4180</v>
      </c>
      <c r="N29" s="43">
        <v>6054</v>
      </c>
      <c r="O29" s="43" t="s">
        <v>80</v>
      </c>
      <c r="P29" s="43" t="s">
        <v>80</v>
      </c>
      <c r="Q29" s="45">
        <f>SUM(E29:P29)</f>
        <v>14958</v>
      </c>
      <c r="R29" s="30">
        <f>Q29*S29</f>
        <v>258025.5</v>
      </c>
      <c r="S29" s="31">
        <v>17.25</v>
      </c>
    </row>
    <row r="30" spans="1:19" ht="16.5" customHeight="1" thickBot="1">
      <c r="A30" s="103"/>
      <c r="B30" s="105"/>
      <c r="C30" s="107"/>
      <c r="D30" s="42" t="s">
        <v>3</v>
      </c>
      <c r="E30" s="44">
        <v>3799</v>
      </c>
      <c r="F30" s="43">
        <v>4336</v>
      </c>
      <c r="G30" s="43">
        <v>3309</v>
      </c>
      <c r="H30" s="43">
        <v>3289</v>
      </c>
      <c r="I30" s="43">
        <v>4465</v>
      </c>
      <c r="J30" s="43">
        <v>5034</v>
      </c>
      <c r="K30" s="43">
        <v>4328</v>
      </c>
      <c r="L30" s="44" t="s">
        <v>80</v>
      </c>
      <c r="M30" s="44" t="s">
        <v>80</v>
      </c>
      <c r="N30" s="44" t="s">
        <v>80</v>
      </c>
      <c r="O30" s="43">
        <v>7070</v>
      </c>
      <c r="P30" s="44">
        <v>5997</v>
      </c>
      <c r="Q30" s="45">
        <f>SUM(E30:P30)</f>
        <v>41627</v>
      </c>
      <c r="R30" s="30">
        <f>Q30*S30</f>
        <v>672692.32</v>
      </c>
      <c r="S30" s="31">
        <v>16.16</v>
      </c>
    </row>
    <row r="31" spans="1:19" ht="16.5" customHeight="1">
      <c r="A31" s="102">
        <v>7</v>
      </c>
      <c r="B31" s="104" t="s">
        <v>107</v>
      </c>
      <c r="C31" s="37" t="s">
        <v>1</v>
      </c>
      <c r="D31" s="38" t="s">
        <v>0</v>
      </c>
      <c r="E31" s="39" t="s">
        <v>15</v>
      </c>
      <c r="F31" s="39" t="s">
        <v>16</v>
      </c>
      <c r="G31" s="39" t="s">
        <v>17</v>
      </c>
      <c r="H31" s="39" t="s">
        <v>18</v>
      </c>
      <c r="I31" s="39" t="s">
        <v>19</v>
      </c>
      <c r="J31" s="39" t="s">
        <v>196</v>
      </c>
      <c r="K31" s="39" t="s">
        <v>78</v>
      </c>
      <c r="L31" s="39" t="s">
        <v>79</v>
      </c>
      <c r="M31" s="39" t="s">
        <v>185</v>
      </c>
      <c r="N31" s="39" t="s">
        <v>186</v>
      </c>
      <c r="O31" s="39" t="s">
        <v>187</v>
      </c>
      <c r="P31" s="39" t="s">
        <v>194</v>
      </c>
      <c r="Q31" s="40" t="s">
        <v>5</v>
      </c>
      <c r="R31" s="41">
        <f>SUM(R32:R34)</f>
        <v>2740616.7860000003</v>
      </c>
    </row>
    <row r="32" spans="1:19" ht="16.5" customHeight="1">
      <c r="A32" s="103"/>
      <c r="B32" s="105"/>
      <c r="C32" s="106" t="s">
        <v>102</v>
      </c>
      <c r="D32" s="42" t="s">
        <v>2</v>
      </c>
      <c r="E32" s="43">
        <v>97</v>
      </c>
      <c r="F32" s="43">
        <v>97</v>
      </c>
      <c r="G32" s="43">
        <v>99</v>
      </c>
      <c r="H32" s="43">
        <v>99</v>
      </c>
      <c r="I32" s="43">
        <v>99</v>
      </c>
      <c r="J32" s="43">
        <v>99</v>
      </c>
      <c r="K32" s="43">
        <v>99</v>
      </c>
      <c r="L32" s="44">
        <v>99</v>
      </c>
      <c r="M32" s="43">
        <v>121</v>
      </c>
      <c r="N32" s="43">
        <v>121</v>
      </c>
      <c r="O32" s="43">
        <v>121</v>
      </c>
      <c r="P32" s="44">
        <v>123</v>
      </c>
      <c r="Q32" s="45" t="s">
        <v>80</v>
      </c>
      <c r="R32" s="30">
        <f>P32*S32*12*0.85</f>
        <v>2063515.8960000002</v>
      </c>
      <c r="S32" s="31">
        <v>1644.76</v>
      </c>
    </row>
    <row r="33" spans="1:19" ht="16.5" customHeight="1">
      <c r="A33" s="103"/>
      <c r="B33" s="105"/>
      <c r="C33" s="107"/>
      <c r="D33" s="42" t="s">
        <v>4</v>
      </c>
      <c r="E33" s="43" t="s">
        <v>80</v>
      </c>
      <c r="F33" s="43" t="s">
        <v>80</v>
      </c>
      <c r="G33" s="43" t="s">
        <v>80</v>
      </c>
      <c r="H33" s="43" t="s">
        <v>80</v>
      </c>
      <c r="I33" s="43" t="s">
        <v>80</v>
      </c>
      <c r="J33" s="43" t="s">
        <v>80</v>
      </c>
      <c r="K33" s="43" t="s">
        <v>80</v>
      </c>
      <c r="L33" s="44">
        <v>2762</v>
      </c>
      <c r="M33" s="43">
        <v>3204</v>
      </c>
      <c r="N33" s="43">
        <v>4335</v>
      </c>
      <c r="O33" s="43" t="s">
        <v>80</v>
      </c>
      <c r="P33" s="43" t="s">
        <v>80</v>
      </c>
      <c r="Q33" s="45">
        <f>SUM(E33:P33)</f>
        <v>10301</v>
      </c>
      <c r="R33" s="30">
        <f>Q33*S33</f>
        <v>177692.25</v>
      </c>
      <c r="S33" s="31">
        <v>17.25</v>
      </c>
    </row>
    <row r="34" spans="1:19" ht="16.5" customHeight="1" thickBot="1">
      <c r="A34" s="103"/>
      <c r="B34" s="105"/>
      <c r="C34" s="107"/>
      <c r="D34" s="42" t="s">
        <v>3</v>
      </c>
      <c r="E34" s="44">
        <v>2724</v>
      </c>
      <c r="F34" s="43">
        <v>3941</v>
      </c>
      <c r="G34" s="43">
        <v>4019</v>
      </c>
      <c r="H34" s="43">
        <v>3432</v>
      </c>
      <c r="I34" s="43">
        <v>3203</v>
      </c>
      <c r="J34" s="43">
        <v>2351</v>
      </c>
      <c r="K34" s="43">
        <v>2586</v>
      </c>
      <c r="L34" s="44" t="s">
        <v>80</v>
      </c>
      <c r="M34" s="44" t="s">
        <v>80</v>
      </c>
      <c r="N34" s="44" t="s">
        <v>80</v>
      </c>
      <c r="O34" s="43">
        <v>3364</v>
      </c>
      <c r="P34" s="44">
        <v>5284</v>
      </c>
      <c r="Q34" s="45">
        <f>SUM(E34:P34)</f>
        <v>30904</v>
      </c>
      <c r="R34" s="30">
        <f>Q34*S34</f>
        <v>499408.64000000001</v>
      </c>
      <c r="S34" s="31">
        <v>16.16</v>
      </c>
    </row>
    <row r="35" spans="1:19" ht="16.5" customHeight="1">
      <c r="A35" s="102">
        <v>8</v>
      </c>
      <c r="B35" s="104" t="s">
        <v>108</v>
      </c>
      <c r="C35" s="37" t="s">
        <v>1</v>
      </c>
      <c r="D35" s="38" t="s">
        <v>0</v>
      </c>
      <c r="E35" s="39" t="s">
        <v>15</v>
      </c>
      <c r="F35" s="39" t="s">
        <v>16</v>
      </c>
      <c r="G35" s="39" t="s">
        <v>17</v>
      </c>
      <c r="H35" s="39" t="s">
        <v>18</v>
      </c>
      <c r="I35" s="39" t="s">
        <v>19</v>
      </c>
      <c r="J35" s="39" t="s">
        <v>196</v>
      </c>
      <c r="K35" s="39" t="s">
        <v>78</v>
      </c>
      <c r="L35" s="39" t="s">
        <v>79</v>
      </c>
      <c r="M35" s="39" t="s">
        <v>185</v>
      </c>
      <c r="N35" s="39" t="s">
        <v>186</v>
      </c>
      <c r="O35" s="39" t="s">
        <v>187</v>
      </c>
      <c r="P35" s="39" t="s">
        <v>194</v>
      </c>
      <c r="Q35" s="40" t="s">
        <v>5</v>
      </c>
      <c r="R35" s="41">
        <f>SUM(R36:R38)</f>
        <v>10605808.583999999</v>
      </c>
    </row>
    <row r="36" spans="1:19" ht="16.5" customHeight="1">
      <c r="A36" s="103"/>
      <c r="B36" s="105"/>
      <c r="C36" s="106" t="s">
        <v>102</v>
      </c>
      <c r="D36" s="42" t="s">
        <v>2</v>
      </c>
      <c r="E36" s="43">
        <v>281</v>
      </c>
      <c r="F36" s="43">
        <v>281</v>
      </c>
      <c r="G36" s="43">
        <v>281</v>
      </c>
      <c r="H36" s="43">
        <v>281</v>
      </c>
      <c r="I36" s="43">
        <v>281</v>
      </c>
      <c r="J36" s="43">
        <v>281</v>
      </c>
      <c r="K36" s="43">
        <v>281</v>
      </c>
      <c r="L36" s="44">
        <v>278</v>
      </c>
      <c r="M36" s="43">
        <v>282</v>
      </c>
      <c r="N36" s="43">
        <v>282</v>
      </c>
      <c r="O36" s="43">
        <v>282</v>
      </c>
      <c r="P36" s="44">
        <v>282</v>
      </c>
      <c r="Q36" s="45" t="s">
        <v>80</v>
      </c>
      <c r="R36" s="30">
        <f>P36*S36*12*0.85</f>
        <v>4730987.6639999999</v>
      </c>
      <c r="S36" s="31">
        <v>1644.76</v>
      </c>
    </row>
    <row r="37" spans="1:19" ht="16.5" customHeight="1">
      <c r="A37" s="103"/>
      <c r="B37" s="105"/>
      <c r="C37" s="107"/>
      <c r="D37" s="42" t="s">
        <v>4</v>
      </c>
      <c r="E37" s="43" t="s">
        <v>80</v>
      </c>
      <c r="F37" s="43" t="s">
        <v>80</v>
      </c>
      <c r="G37" s="43" t="s">
        <v>80</v>
      </c>
      <c r="H37" s="43" t="s">
        <v>80</v>
      </c>
      <c r="I37" s="43" t="s">
        <v>80</v>
      </c>
      <c r="J37" s="43" t="s">
        <v>80</v>
      </c>
      <c r="K37" s="43" t="s">
        <v>80</v>
      </c>
      <c r="L37" s="44">
        <v>38783</v>
      </c>
      <c r="M37" s="43">
        <v>38373</v>
      </c>
      <c r="N37" s="43">
        <v>31752</v>
      </c>
      <c r="O37" s="43" t="s">
        <v>80</v>
      </c>
      <c r="P37" s="43" t="s">
        <v>80</v>
      </c>
      <c r="Q37" s="45">
        <f>SUM(E37:P37)</f>
        <v>108908</v>
      </c>
      <c r="R37" s="30">
        <f>Q37*S37</f>
        <v>1878663</v>
      </c>
      <c r="S37" s="31">
        <v>17.25</v>
      </c>
    </row>
    <row r="38" spans="1:19" ht="16.5" customHeight="1" thickBot="1">
      <c r="A38" s="103"/>
      <c r="B38" s="105"/>
      <c r="C38" s="107"/>
      <c r="D38" s="42" t="s">
        <v>3</v>
      </c>
      <c r="E38" s="44">
        <v>25418</v>
      </c>
      <c r="F38" s="43">
        <v>30258</v>
      </c>
      <c r="G38" s="43">
        <v>28553</v>
      </c>
      <c r="H38" s="43">
        <v>34254</v>
      </c>
      <c r="I38" s="43">
        <v>20702</v>
      </c>
      <c r="J38" s="43">
        <v>24590</v>
      </c>
      <c r="K38" s="43">
        <v>35870</v>
      </c>
      <c r="L38" s="44" t="s">
        <v>80</v>
      </c>
      <c r="M38" s="44" t="s">
        <v>80</v>
      </c>
      <c r="N38" s="44" t="s">
        <v>80</v>
      </c>
      <c r="O38" s="43">
        <v>25584</v>
      </c>
      <c r="P38" s="44">
        <v>22058</v>
      </c>
      <c r="Q38" s="45">
        <f>SUM(E38:P38)</f>
        <v>247287</v>
      </c>
      <c r="R38" s="30">
        <f>Q38*S38</f>
        <v>3996157.92</v>
      </c>
      <c r="S38" s="31">
        <v>16.16</v>
      </c>
    </row>
    <row r="39" spans="1:19" ht="16.5" customHeight="1">
      <c r="A39" s="102">
        <v>9</v>
      </c>
      <c r="B39" s="104" t="s">
        <v>109</v>
      </c>
      <c r="C39" s="37" t="s">
        <v>1</v>
      </c>
      <c r="D39" s="38" t="s">
        <v>0</v>
      </c>
      <c r="E39" s="39" t="s">
        <v>15</v>
      </c>
      <c r="F39" s="39" t="s">
        <v>16</v>
      </c>
      <c r="G39" s="39" t="s">
        <v>17</v>
      </c>
      <c r="H39" s="39" t="s">
        <v>18</v>
      </c>
      <c r="I39" s="39" t="s">
        <v>19</v>
      </c>
      <c r="J39" s="39" t="s">
        <v>196</v>
      </c>
      <c r="K39" s="39" t="s">
        <v>78</v>
      </c>
      <c r="L39" s="39" t="s">
        <v>79</v>
      </c>
      <c r="M39" s="39" t="s">
        <v>185</v>
      </c>
      <c r="N39" s="39" t="s">
        <v>186</v>
      </c>
      <c r="O39" s="39" t="s">
        <v>187</v>
      </c>
      <c r="P39" s="39" t="s">
        <v>194</v>
      </c>
      <c r="Q39" s="40" t="s">
        <v>5</v>
      </c>
      <c r="R39" s="41">
        <f>SUM(R40:R42)</f>
        <v>2455704.3640000001</v>
      </c>
    </row>
    <row r="40" spans="1:19" ht="16.5" customHeight="1">
      <c r="A40" s="103"/>
      <c r="B40" s="105"/>
      <c r="C40" s="106" t="s">
        <v>102</v>
      </c>
      <c r="D40" s="42" t="s">
        <v>2</v>
      </c>
      <c r="E40" s="43">
        <v>89</v>
      </c>
      <c r="F40" s="43">
        <v>89</v>
      </c>
      <c r="G40" s="43">
        <v>89</v>
      </c>
      <c r="H40" s="43">
        <v>89</v>
      </c>
      <c r="I40" s="43">
        <v>89</v>
      </c>
      <c r="J40" s="43">
        <v>89</v>
      </c>
      <c r="K40" s="43">
        <v>89</v>
      </c>
      <c r="L40" s="44">
        <v>87</v>
      </c>
      <c r="M40" s="43">
        <v>87</v>
      </c>
      <c r="N40" s="43">
        <v>87</v>
      </c>
      <c r="O40" s="43">
        <v>87</v>
      </c>
      <c r="P40" s="44">
        <v>87</v>
      </c>
      <c r="Q40" s="45" t="s">
        <v>80</v>
      </c>
      <c r="R40" s="30">
        <f>P40*S40*12*0.85</f>
        <v>1459560.024</v>
      </c>
      <c r="S40" s="31">
        <v>1644.76</v>
      </c>
    </row>
    <row r="41" spans="1:19" ht="16.5" customHeight="1">
      <c r="A41" s="103"/>
      <c r="B41" s="105"/>
      <c r="C41" s="107"/>
      <c r="D41" s="42" t="s">
        <v>4</v>
      </c>
      <c r="E41" s="43" t="s">
        <v>80</v>
      </c>
      <c r="F41" s="43" t="s">
        <v>80</v>
      </c>
      <c r="G41" s="43" t="s">
        <v>80</v>
      </c>
      <c r="H41" s="43" t="s">
        <v>80</v>
      </c>
      <c r="I41" s="43" t="s">
        <v>80</v>
      </c>
      <c r="J41" s="43" t="s">
        <v>80</v>
      </c>
      <c r="K41" s="43" t="s">
        <v>80</v>
      </c>
      <c r="L41" s="44">
        <v>3406</v>
      </c>
      <c r="M41" s="43">
        <v>2704</v>
      </c>
      <c r="N41" s="43">
        <v>5196</v>
      </c>
      <c r="O41" s="43" t="s">
        <v>80</v>
      </c>
      <c r="P41" s="43" t="s">
        <v>80</v>
      </c>
      <c r="Q41" s="45">
        <f>SUM(E41:P41)</f>
        <v>11306</v>
      </c>
      <c r="R41" s="30">
        <f>Q41*S41</f>
        <v>195028.5</v>
      </c>
      <c r="S41" s="31">
        <v>17.25</v>
      </c>
    </row>
    <row r="42" spans="1:19" ht="16.5" customHeight="1" thickBot="1">
      <c r="A42" s="103"/>
      <c r="B42" s="105"/>
      <c r="C42" s="107"/>
      <c r="D42" s="42" t="s">
        <v>3</v>
      </c>
      <c r="E42" s="44">
        <v>5540</v>
      </c>
      <c r="F42" s="43">
        <v>5835</v>
      </c>
      <c r="G42" s="43">
        <v>6052</v>
      </c>
      <c r="H42" s="43">
        <v>4902</v>
      </c>
      <c r="I42" s="43">
        <v>4770</v>
      </c>
      <c r="J42" s="43">
        <v>4809</v>
      </c>
      <c r="K42" s="43">
        <v>4107</v>
      </c>
      <c r="L42" s="44" t="s">
        <v>80</v>
      </c>
      <c r="M42" s="44" t="s">
        <v>80</v>
      </c>
      <c r="N42" s="44" t="s">
        <v>80</v>
      </c>
      <c r="O42" s="43">
        <v>6238</v>
      </c>
      <c r="P42" s="44">
        <v>7321</v>
      </c>
      <c r="Q42" s="45">
        <f>SUM(E42:P42)</f>
        <v>49574</v>
      </c>
      <c r="R42" s="30">
        <f>Q42*S42</f>
        <v>801115.84</v>
      </c>
      <c r="S42" s="31">
        <v>16.16</v>
      </c>
    </row>
    <row r="43" spans="1:19" ht="16.5" customHeight="1">
      <c r="A43" s="102">
        <v>10</v>
      </c>
      <c r="B43" s="104" t="s">
        <v>110</v>
      </c>
      <c r="C43" s="37" t="s">
        <v>1</v>
      </c>
      <c r="D43" s="38" t="s">
        <v>0</v>
      </c>
      <c r="E43" s="39" t="s">
        <v>15</v>
      </c>
      <c r="F43" s="39" t="s">
        <v>16</v>
      </c>
      <c r="G43" s="39" t="s">
        <v>17</v>
      </c>
      <c r="H43" s="39" t="s">
        <v>18</v>
      </c>
      <c r="I43" s="39" t="s">
        <v>19</v>
      </c>
      <c r="J43" s="39" t="s">
        <v>196</v>
      </c>
      <c r="K43" s="39" t="s">
        <v>78</v>
      </c>
      <c r="L43" s="39" t="s">
        <v>79</v>
      </c>
      <c r="M43" s="39" t="s">
        <v>185</v>
      </c>
      <c r="N43" s="39" t="s">
        <v>186</v>
      </c>
      <c r="O43" s="39" t="s">
        <v>187</v>
      </c>
      <c r="P43" s="39" t="s">
        <v>194</v>
      </c>
      <c r="Q43" s="40" t="s">
        <v>5</v>
      </c>
      <c r="R43" s="41">
        <f>SUM(R44:R46)</f>
        <v>2385887.338</v>
      </c>
    </row>
    <row r="44" spans="1:19" ht="16.5" customHeight="1">
      <c r="A44" s="103"/>
      <c r="B44" s="105"/>
      <c r="C44" s="106" t="s">
        <v>102</v>
      </c>
      <c r="D44" s="42" t="s">
        <v>2</v>
      </c>
      <c r="E44" s="43">
        <v>47</v>
      </c>
      <c r="F44" s="43">
        <v>47</v>
      </c>
      <c r="G44" s="43">
        <v>49</v>
      </c>
      <c r="H44" s="43">
        <v>49</v>
      </c>
      <c r="I44" s="43">
        <v>49</v>
      </c>
      <c r="J44" s="43">
        <v>49</v>
      </c>
      <c r="K44" s="43">
        <v>49</v>
      </c>
      <c r="L44" s="44">
        <v>49</v>
      </c>
      <c r="M44" s="43">
        <v>49</v>
      </c>
      <c r="N44" s="43">
        <v>49</v>
      </c>
      <c r="O44" s="43">
        <v>49</v>
      </c>
      <c r="P44" s="44">
        <v>49</v>
      </c>
      <c r="Q44" s="45" t="s">
        <v>80</v>
      </c>
      <c r="R44" s="30">
        <f>P44*S44*12*0.85</f>
        <v>822051.04800000007</v>
      </c>
      <c r="S44" s="31">
        <v>1644.76</v>
      </c>
    </row>
    <row r="45" spans="1:19" ht="16.5" customHeight="1">
      <c r="A45" s="103"/>
      <c r="B45" s="105"/>
      <c r="C45" s="107"/>
      <c r="D45" s="42" t="s">
        <v>4</v>
      </c>
      <c r="E45" s="43" t="s">
        <v>80</v>
      </c>
      <c r="F45" s="43" t="s">
        <v>80</v>
      </c>
      <c r="G45" s="43" t="s">
        <v>80</v>
      </c>
      <c r="H45" s="43" t="s">
        <v>80</v>
      </c>
      <c r="I45" s="43" t="s">
        <v>80</v>
      </c>
      <c r="J45" s="43" t="s">
        <v>80</v>
      </c>
      <c r="K45" s="43" t="s">
        <v>80</v>
      </c>
      <c r="L45" s="44">
        <v>11822</v>
      </c>
      <c r="M45" s="43">
        <v>6168</v>
      </c>
      <c r="N45" s="43">
        <v>8267</v>
      </c>
      <c r="O45" s="43" t="s">
        <v>126</v>
      </c>
      <c r="P45" s="44" t="s">
        <v>126</v>
      </c>
      <c r="Q45" s="45">
        <f>SUM(E45:P45)</f>
        <v>26257</v>
      </c>
      <c r="R45" s="30">
        <f>Q45*S45</f>
        <v>452933.25</v>
      </c>
      <c r="S45" s="31">
        <v>17.25</v>
      </c>
    </row>
    <row r="46" spans="1:19" ht="16.5" customHeight="1" thickBot="1">
      <c r="A46" s="103"/>
      <c r="B46" s="105"/>
      <c r="C46" s="107"/>
      <c r="D46" s="42" t="s">
        <v>3</v>
      </c>
      <c r="E46" s="44">
        <v>7155</v>
      </c>
      <c r="F46" s="43">
        <v>7535</v>
      </c>
      <c r="G46" s="43">
        <v>7795</v>
      </c>
      <c r="H46" s="43">
        <v>6541</v>
      </c>
      <c r="I46" s="43">
        <v>6518</v>
      </c>
      <c r="J46" s="43">
        <v>7113</v>
      </c>
      <c r="K46" s="43">
        <v>11615</v>
      </c>
      <c r="L46" s="44" t="s">
        <v>80</v>
      </c>
      <c r="M46" s="49" t="s">
        <v>80</v>
      </c>
      <c r="N46" s="49" t="s">
        <v>80</v>
      </c>
      <c r="O46" s="43">
        <v>7526</v>
      </c>
      <c r="P46" s="44">
        <v>6946</v>
      </c>
      <c r="Q46" s="45">
        <f>SUM(E46:P46)</f>
        <v>68744</v>
      </c>
      <c r="R46" s="30">
        <f>Q46*S46</f>
        <v>1110903.04</v>
      </c>
      <c r="S46" s="31">
        <v>16.16</v>
      </c>
    </row>
    <row r="47" spans="1:19" ht="16.5" customHeight="1">
      <c r="A47" s="102">
        <v>11</v>
      </c>
      <c r="B47" s="104" t="s">
        <v>111</v>
      </c>
      <c r="C47" s="37" t="s">
        <v>1</v>
      </c>
      <c r="D47" s="38" t="s">
        <v>0</v>
      </c>
      <c r="E47" s="39" t="s">
        <v>15</v>
      </c>
      <c r="F47" s="39" t="s">
        <v>16</v>
      </c>
      <c r="G47" s="39" t="s">
        <v>17</v>
      </c>
      <c r="H47" s="39" t="s">
        <v>18</v>
      </c>
      <c r="I47" s="39" t="s">
        <v>19</v>
      </c>
      <c r="J47" s="39" t="s">
        <v>196</v>
      </c>
      <c r="K47" s="39" t="s">
        <v>78</v>
      </c>
      <c r="L47" s="39" t="s">
        <v>79</v>
      </c>
      <c r="M47" s="39" t="s">
        <v>185</v>
      </c>
      <c r="N47" s="39" t="s">
        <v>186</v>
      </c>
      <c r="O47" s="39" t="s">
        <v>187</v>
      </c>
      <c r="P47" s="39" t="s">
        <v>194</v>
      </c>
      <c r="Q47" s="40" t="s">
        <v>5</v>
      </c>
      <c r="R47" s="41">
        <f>SUM(R48:R50)</f>
        <v>3246144.7420000001</v>
      </c>
    </row>
    <row r="48" spans="1:19" ht="16.5" customHeight="1">
      <c r="A48" s="103"/>
      <c r="B48" s="105"/>
      <c r="C48" s="106" t="s">
        <v>102</v>
      </c>
      <c r="D48" s="42" t="s">
        <v>2</v>
      </c>
      <c r="E48" s="43">
        <v>66</v>
      </c>
      <c r="F48" s="43">
        <v>67</v>
      </c>
      <c r="G48" s="43">
        <v>69</v>
      </c>
      <c r="H48" s="43">
        <v>69</v>
      </c>
      <c r="I48" s="43">
        <v>69</v>
      </c>
      <c r="J48" s="43">
        <v>69</v>
      </c>
      <c r="K48" s="43">
        <v>69</v>
      </c>
      <c r="L48" s="44">
        <v>69</v>
      </c>
      <c r="M48" s="43">
        <v>69</v>
      </c>
      <c r="N48" s="43">
        <v>71</v>
      </c>
      <c r="O48" s="43">
        <v>71</v>
      </c>
      <c r="P48" s="44">
        <v>71</v>
      </c>
      <c r="Q48" s="45" t="s">
        <v>80</v>
      </c>
      <c r="R48" s="30">
        <f>P48*S48*12*0.85</f>
        <v>1191135.192</v>
      </c>
      <c r="S48" s="31">
        <v>1644.76</v>
      </c>
    </row>
    <row r="49" spans="1:19" ht="16.5" customHeight="1">
      <c r="A49" s="103"/>
      <c r="B49" s="105"/>
      <c r="C49" s="107"/>
      <c r="D49" s="42" t="s">
        <v>4</v>
      </c>
      <c r="E49" s="43" t="s">
        <v>80</v>
      </c>
      <c r="F49" s="43" t="s">
        <v>80</v>
      </c>
      <c r="G49" s="43" t="s">
        <v>80</v>
      </c>
      <c r="H49" s="43" t="s">
        <v>80</v>
      </c>
      <c r="I49" s="43" t="s">
        <v>80</v>
      </c>
      <c r="J49" s="43" t="s">
        <v>80</v>
      </c>
      <c r="K49" s="43" t="s">
        <v>80</v>
      </c>
      <c r="L49" s="44">
        <v>11857</v>
      </c>
      <c r="M49" s="43">
        <v>7553</v>
      </c>
      <c r="N49" s="43">
        <v>12101</v>
      </c>
      <c r="O49" s="43" t="s">
        <v>126</v>
      </c>
      <c r="P49" s="44" t="s">
        <v>126</v>
      </c>
      <c r="Q49" s="45">
        <f>SUM(E49:P49)</f>
        <v>31511</v>
      </c>
      <c r="R49" s="30">
        <f>Q49*S49</f>
        <v>543564.75</v>
      </c>
      <c r="S49" s="31">
        <v>17.25</v>
      </c>
    </row>
    <row r="50" spans="1:19" ht="16.5" customHeight="1" thickBot="1">
      <c r="A50" s="103"/>
      <c r="B50" s="105"/>
      <c r="C50" s="107"/>
      <c r="D50" s="42" t="s">
        <v>3</v>
      </c>
      <c r="E50" s="44">
        <v>10457</v>
      </c>
      <c r="F50" s="43">
        <v>12938</v>
      </c>
      <c r="G50" s="43">
        <v>12841</v>
      </c>
      <c r="H50" s="43">
        <v>10295</v>
      </c>
      <c r="I50" s="43">
        <v>8041</v>
      </c>
      <c r="J50" s="43">
        <v>8546</v>
      </c>
      <c r="K50" s="43">
        <v>11918</v>
      </c>
      <c r="L50" s="44" t="s">
        <v>80</v>
      </c>
      <c r="M50" s="49" t="s">
        <v>80</v>
      </c>
      <c r="N50" s="49" t="s">
        <v>80</v>
      </c>
      <c r="O50" s="43">
        <v>9927</v>
      </c>
      <c r="P50" s="44">
        <v>8567</v>
      </c>
      <c r="Q50" s="45">
        <f>SUM(E50:P50)</f>
        <v>93530</v>
      </c>
      <c r="R50" s="30">
        <f>Q50*S50</f>
        <v>1511444.8</v>
      </c>
      <c r="S50" s="31">
        <v>16.16</v>
      </c>
    </row>
    <row r="51" spans="1:19" ht="16.5" customHeight="1">
      <c r="A51" s="102">
        <v>12</v>
      </c>
      <c r="B51" s="104" t="s">
        <v>112</v>
      </c>
      <c r="C51" s="37" t="s">
        <v>1</v>
      </c>
      <c r="D51" s="38" t="s">
        <v>0</v>
      </c>
      <c r="E51" s="96" t="s">
        <v>15</v>
      </c>
      <c r="F51" s="96" t="s">
        <v>16</v>
      </c>
      <c r="G51" s="96" t="s">
        <v>17</v>
      </c>
      <c r="H51" s="96" t="s">
        <v>18</v>
      </c>
      <c r="I51" s="96" t="s">
        <v>19</v>
      </c>
      <c r="J51" s="39" t="s">
        <v>196</v>
      </c>
      <c r="K51" s="96" t="s">
        <v>78</v>
      </c>
      <c r="L51" s="96" t="s">
        <v>79</v>
      </c>
      <c r="M51" s="39" t="s">
        <v>185</v>
      </c>
      <c r="N51" s="39" t="s">
        <v>186</v>
      </c>
      <c r="O51" s="39" t="s">
        <v>187</v>
      </c>
      <c r="P51" s="39" t="s">
        <v>194</v>
      </c>
      <c r="Q51" s="40" t="s">
        <v>5</v>
      </c>
      <c r="R51" s="41">
        <f>SUM(R52:R54)</f>
        <v>2435738.9980000001</v>
      </c>
    </row>
    <row r="52" spans="1:19" ht="16.5" customHeight="1">
      <c r="A52" s="103"/>
      <c r="B52" s="105"/>
      <c r="C52" s="106" t="s">
        <v>102</v>
      </c>
      <c r="D52" s="42" t="s">
        <v>2</v>
      </c>
      <c r="E52" s="43">
        <v>50</v>
      </c>
      <c r="F52" s="43">
        <v>50</v>
      </c>
      <c r="G52" s="43">
        <v>50</v>
      </c>
      <c r="H52" s="43">
        <v>50</v>
      </c>
      <c r="I52" s="43">
        <v>50</v>
      </c>
      <c r="J52" s="43">
        <v>50</v>
      </c>
      <c r="K52" s="43">
        <v>50</v>
      </c>
      <c r="L52" s="44">
        <v>50</v>
      </c>
      <c r="M52" s="43">
        <v>50</v>
      </c>
      <c r="N52" s="43">
        <v>44</v>
      </c>
      <c r="O52" s="43">
        <v>44</v>
      </c>
      <c r="P52" s="44">
        <v>44</v>
      </c>
      <c r="Q52" s="45" t="s">
        <v>80</v>
      </c>
      <c r="R52" s="30">
        <f>P52*S52*12*0.85</f>
        <v>738168.28800000006</v>
      </c>
      <c r="S52" s="31">
        <v>1644.76</v>
      </c>
    </row>
    <row r="53" spans="1:19" ht="16.5" customHeight="1">
      <c r="A53" s="103"/>
      <c r="B53" s="105"/>
      <c r="C53" s="107"/>
      <c r="D53" s="42" t="s">
        <v>4</v>
      </c>
      <c r="E53" s="43" t="s">
        <v>80</v>
      </c>
      <c r="F53" s="43" t="s">
        <v>80</v>
      </c>
      <c r="G53" s="43" t="s">
        <v>80</v>
      </c>
      <c r="H53" s="43" t="s">
        <v>80</v>
      </c>
      <c r="I53" s="43" t="s">
        <v>80</v>
      </c>
      <c r="J53" s="43" t="s">
        <v>80</v>
      </c>
      <c r="K53" s="43" t="s">
        <v>80</v>
      </c>
      <c r="L53" s="44">
        <v>12915</v>
      </c>
      <c r="M53" s="43">
        <v>7400</v>
      </c>
      <c r="N53" s="43">
        <v>8976</v>
      </c>
      <c r="O53" s="43" t="s">
        <v>126</v>
      </c>
      <c r="P53" s="44" t="s">
        <v>126</v>
      </c>
      <c r="Q53" s="45">
        <f>SUM(E53:P53)</f>
        <v>29291</v>
      </c>
      <c r="R53" s="30">
        <f>Q53*S53</f>
        <v>505269.75</v>
      </c>
      <c r="S53" s="31">
        <v>17.25</v>
      </c>
    </row>
    <row r="54" spans="1:19" ht="16.5" customHeight="1" thickBot="1">
      <c r="A54" s="103"/>
      <c r="B54" s="105"/>
      <c r="C54" s="107"/>
      <c r="D54" s="42" t="s">
        <v>3</v>
      </c>
      <c r="E54" s="44">
        <v>7302</v>
      </c>
      <c r="F54" s="43">
        <v>8998</v>
      </c>
      <c r="G54" s="43">
        <v>8461</v>
      </c>
      <c r="H54" s="43">
        <v>7361</v>
      </c>
      <c r="I54" s="43">
        <v>7026</v>
      </c>
      <c r="J54" s="43">
        <v>7385</v>
      </c>
      <c r="K54" s="43">
        <v>11307</v>
      </c>
      <c r="L54" s="44" t="s">
        <v>80</v>
      </c>
      <c r="M54" s="49" t="s">
        <v>80</v>
      </c>
      <c r="N54" s="49" t="s">
        <v>80</v>
      </c>
      <c r="O54" s="43">
        <v>8509</v>
      </c>
      <c r="P54" s="44">
        <v>7432</v>
      </c>
      <c r="Q54" s="45">
        <f>SUM(E54:P54)</f>
        <v>73781</v>
      </c>
      <c r="R54" s="30">
        <f>Q54*S54</f>
        <v>1192300.96</v>
      </c>
      <c r="S54" s="31">
        <v>16.16</v>
      </c>
    </row>
    <row r="55" spans="1:19" ht="16.5" customHeight="1">
      <c r="A55" s="102">
        <v>13</v>
      </c>
      <c r="B55" s="104" t="s">
        <v>113</v>
      </c>
      <c r="C55" s="37" t="s">
        <v>1</v>
      </c>
      <c r="D55" s="38" t="s">
        <v>0</v>
      </c>
      <c r="E55" s="39" t="s">
        <v>15</v>
      </c>
      <c r="F55" s="39" t="s">
        <v>16</v>
      </c>
      <c r="G55" s="39" t="s">
        <v>17</v>
      </c>
      <c r="H55" s="39" t="s">
        <v>18</v>
      </c>
      <c r="I55" s="39" t="s">
        <v>19</v>
      </c>
      <c r="J55" s="39" t="s">
        <v>196</v>
      </c>
      <c r="K55" s="39" t="s">
        <v>78</v>
      </c>
      <c r="L55" s="39" t="s">
        <v>79</v>
      </c>
      <c r="M55" s="39" t="s">
        <v>185</v>
      </c>
      <c r="N55" s="39" t="s">
        <v>186</v>
      </c>
      <c r="O55" s="39" t="s">
        <v>187</v>
      </c>
      <c r="P55" s="39" t="s">
        <v>194</v>
      </c>
      <c r="Q55" s="40" t="s">
        <v>5</v>
      </c>
      <c r="R55" s="41">
        <f>SUM(R56:R58)</f>
        <v>2368644.1060000001</v>
      </c>
    </row>
    <row r="56" spans="1:19" ht="16.5" customHeight="1">
      <c r="A56" s="103"/>
      <c r="B56" s="105"/>
      <c r="C56" s="106" t="s">
        <v>102</v>
      </c>
      <c r="D56" s="42" t="s">
        <v>2</v>
      </c>
      <c r="E56" s="43">
        <v>45</v>
      </c>
      <c r="F56" s="43">
        <v>45</v>
      </c>
      <c r="G56" s="43">
        <v>45</v>
      </c>
      <c r="H56" s="43">
        <v>45</v>
      </c>
      <c r="I56" s="43">
        <v>45</v>
      </c>
      <c r="J56" s="43">
        <v>45</v>
      </c>
      <c r="K56" s="43">
        <v>45</v>
      </c>
      <c r="L56" s="44">
        <v>43</v>
      </c>
      <c r="M56" s="43">
        <v>43</v>
      </c>
      <c r="N56" s="43">
        <v>43</v>
      </c>
      <c r="O56" s="43">
        <v>43</v>
      </c>
      <c r="P56" s="44">
        <v>43</v>
      </c>
      <c r="Q56" s="45" t="s">
        <v>80</v>
      </c>
      <c r="R56" s="30">
        <f>P56*S56*12*0.85</f>
        <v>721391.73599999992</v>
      </c>
      <c r="S56" s="31">
        <v>1644.76</v>
      </c>
    </row>
    <row r="57" spans="1:19" ht="16.5" customHeight="1">
      <c r="A57" s="103"/>
      <c r="B57" s="105"/>
      <c r="C57" s="107"/>
      <c r="D57" s="42" t="s">
        <v>4</v>
      </c>
      <c r="E57" s="43" t="s">
        <v>80</v>
      </c>
      <c r="F57" s="43" t="s">
        <v>80</v>
      </c>
      <c r="G57" s="43" t="s">
        <v>80</v>
      </c>
      <c r="H57" s="43" t="s">
        <v>80</v>
      </c>
      <c r="I57" s="43" t="s">
        <v>80</v>
      </c>
      <c r="J57" s="43" t="s">
        <v>80</v>
      </c>
      <c r="K57" s="43" t="s">
        <v>80</v>
      </c>
      <c r="L57" s="44">
        <v>12941</v>
      </c>
      <c r="M57" s="43">
        <v>4959</v>
      </c>
      <c r="N57" s="43">
        <v>8637</v>
      </c>
      <c r="O57" s="43" t="s">
        <v>126</v>
      </c>
      <c r="P57" s="44" t="s">
        <v>126</v>
      </c>
      <c r="Q57" s="45">
        <f>SUM(E57:P57)</f>
        <v>26537</v>
      </c>
      <c r="R57" s="30">
        <f>Q57*S57</f>
        <v>457763.25</v>
      </c>
      <c r="S57" s="31">
        <v>17.25</v>
      </c>
    </row>
    <row r="58" spans="1:19" ht="16.5" customHeight="1" thickBot="1">
      <c r="A58" s="103"/>
      <c r="B58" s="105"/>
      <c r="C58" s="107"/>
      <c r="D58" s="42" t="s">
        <v>3</v>
      </c>
      <c r="E58" s="44">
        <v>7068</v>
      </c>
      <c r="F58" s="43">
        <v>8337</v>
      </c>
      <c r="G58" s="43">
        <v>7909</v>
      </c>
      <c r="H58" s="43">
        <v>7111</v>
      </c>
      <c r="I58" s="43">
        <v>6890</v>
      </c>
      <c r="J58" s="43">
        <v>7099</v>
      </c>
      <c r="K58" s="43">
        <v>12865</v>
      </c>
      <c r="L58" s="44" t="s">
        <v>80</v>
      </c>
      <c r="M58" s="49" t="s">
        <v>80</v>
      </c>
      <c r="N58" s="49" t="s">
        <v>80</v>
      </c>
      <c r="O58" s="43">
        <v>8658</v>
      </c>
      <c r="P58" s="44">
        <v>7670</v>
      </c>
      <c r="Q58" s="45">
        <f>SUM(E58:P58)</f>
        <v>73607</v>
      </c>
      <c r="R58" s="30">
        <f>Q58*S58</f>
        <v>1189489.1200000001</v>
      </c>
      <c r="S58" s="31">
        <v>16.16</v>
      </c>
    </row>
    <row r="59" spans="1:19" ht="16.5" customHeight="1">
      <c r="A59" s="102">
        <v>14</v>
      </c>
      <c r="B59" s="104" t="s">
        <v>114</v>
      </c>
      <c r="C59" s="37" t="s">
        <v>1</v>
      </c>
      <c r="D59" s="38" t="s">
        <v>0</v>
      </c>
      <c r="E59" s="96" t="s">
        <v>15</v>
      </c>
      <c r="F59" s="96" t="s">
        <v>16</v>
      </c>
      <c r="G59" s="96" t="s">
        <v>17</v>
      </c>
      <c r="H59" s="96" t="s">
        <v>18</v>
      </c>
      <c r="I59" s="96" t="s">
        <v>19</v>
      </c>
      <c r="J59" s="39" t="s">
        <v>196</v>
      </c>
      <c r="K59" s="96" t="s">
        <v>78</v>
      </c>
      <c r="L59" s="96" t="s">
        <v>79</v>
      </c>
      <c r="M59" s="39" t="s">
        <v>185</v>
      </c>
      <c r="N59" s="39" t="s">
        <v>186</v>
      </c>
      <c r="O59" s="39" t="s">
        <v>187</v>
      </c>
      <c r="P59" s="39" t="s">
        <v>194</v>
      </c>
      <c r="Q59" s="40" t="s">
        <v>5</v>
      </c>
      <c r="R59" s="41">
        <f>SUM(R60:R62)</f>
        <v>1997031.76</v>
      </c>
    </row>
    <row r="60" spans="1:19" ht="16.5" customHeight="1">
      <c r="A60" s="103"/>
      <c r="B60" s="105"/>
      <c r="C60" s="106" t="s">
        <v>102</v>
      </c>
      <c r="D60" s="42" t="s">
        <v>2</v>
      </c>
      <c r="E60" s="43">
        <v>37</v>
      </c>
      <c r="F60" s="43">
        <v>37</v>
      </c>
      <c r="G60" s="43">
        <v>37</v>
      </c>
      <c r="H60" s="43">
        <v>37</v>
      </c>
      <c r="I60" s="43">
        <v>37</v>
      </c>
      <c r="J60" s="43">
        <v>37</v>
      </c>
      <c r="K60" s="43">
        <v>37</v>
      </c>
      <c r="L60" s="44">
        <v>35</v>
      </c>
      <c r="M60" s="43">
        <v>35</v>
      </c>
      <c r="N60" s="43">
        <v>35</v>
      </c>
      <c r="O60" s="43">
        <v>35</v>
      </c>
      <c r="P60" s="44">
        <v>35</v>
      </c>
      <c r="Q60" s="45" t="s">
        <v>80</v>
      </c>
      <c r="R60" s="30">
        <f>P60*S60*12*0.85</f>
        <v>587179.31999999995</v>
      </c>
      <c r="S60" s="31">
        <v>1644.76</v>
      </c>
    </row>
    <row r="61" spans="1:19" ht="16.5" customHeight="1">
      <c r="A61" s="103"/>
      <c r="B61" s="105"/>
      <c r="C61" s="107"/>
      <c r="D61" s="42" t="s">
        <v>4</v>
      </c>
      <c r="E61" s="43" t="s">
        <v>80</v>
      </c>
      <c r="F61" s="43" t="s">
        <v>80</v>
      </c>
      <c r="G61" s="43" t="s">
        <v>80</v>
      </c>
      <c r="H61" s="43" t="s">
        <v>80</v>
      </c>
      <c r="I61" s="43" t="s">
        <v>80</v>
      </c>
      <c r="J61" s="43" t="s">
        <v>80</v>
      </c>
      <c r="K61" s="43" t="s">
        <v>80</v>
      </c>
      <c r="L61" s="44">
        <v>10337</v>
      </c>
      <c r="M61" s="43">
        <v>5900</v>
      </c>
      <c r="N61" s="43">
        <v>6911</v>
      </c>
      <c r="O61" s="43" t="s">
        <v>126</v>
      </c>
      <c r="P61" s="44" t="s">
        <v>126</v>
      </c>
      <c r="Q61" s="45">
        <f>SUM(E61:P61)</f>
        <v>23148</v>
      </c>
      <c r="R61" s="30">
        <f>Q61*S61</f>
        <v>399303</v>
      </c>
      <c r="S61" s="31">
        <v>17.25</v>
      </c>
    </row>
    <row r="62" spans="1:19" ht="16.5" customHeight="1" thickBot="1">
      <c r="A62" s="110"/>
      <c r="B62" s="109"/>
      <c r="C62" s="111"/>
      <c r="D62" s="48" t="s">
        <v>3</v>
      </c>
      <c r="E62" s="49">
        <v>6237</v>
      </c>
      <c r="F62" s="50">
        <v>6982</v>
      </c>
      <c r="G62" s="50">
        <v>6890</v>
      </c>
      <c r="H62" s="50">
        <v>6038</v>
      </c>
      <c r="I62" s="50">
        <v>5948</v>
      </c>
      <c r="J62" s="50">
        <v>7145</v>
      </c>
      <c r="K62" s="50">
        <v>10882</v>
      </c>
      <c r="L62" s="49" t="s">
        <v>80</v>
      </c>
      <c r="M62" s="49" t="s">
        <v>80</v>
      </c>
      <c r="N62" s="49" t="s">
        <v>80</v>
      </c>
      <c r="O62" s="50">
        <v>6505</v>
      </c>
      <c r="P62" s="49">
        <v>5907</v>
      </c>
      <c r="Q62" s="51">
        <f>SUM(E62:P62)</f>
        <v>62534</v>
      </c>
      <c r="R62" s="30">
        <f>Q62*S62</f>
        <v>1010549.4400000001</v>
      </c>
      <c r="S62" s="31">
        <v>16.16</v>
      </c>
    </row>
    <row r="63" spans="1:19" ht="16.5" customHeight="1">
      <c r="A63" s="102">
        <v>15</v>
      </c>
      <c r="B63" s="104" t="s">
        <v>115</v>
      </c>
      <c r="C63" s="37" t="s">
        <v>1</v>
      </c>
      <c r="D63" s="38" t="s">
        <v>0</v>
      </c>
      <c r="E63" s="39" t="s">
        <v>15</v>
      </c>
      <c r="F63" s="39" t="s">
        <v>16</v>
      </c>
      <c r="G63" s="39" t="s">
        <v>17</v>
      </c>
      <c r="H63" s="39" t="s">
        <v>18</v>
      </c>
      <c r="I63" s="39" t="s">
        <v>19</v>
      </c>
      <c r="J63" s="39" t="s">
        <v>196</v>
      </c>
      <c r="K63" s="39" t="s">
        <v>78</v>
      </c>
      <c r="L63" s="39" t="s">
        <v>79</v>
      </c>
      <c r="M63" s="39" t="s">
        <v>185</v>
      </c>
      <c r="N63" s="39" t="s">
        <v>186</v>
      </c>
      <c r="O63" s="39" t="s">
        <v>187</v>
      </c>
      <c r="P63" s="39" t="s">
        <v>194</v>
      </c>
      <c r="Q63" s="40" t="s">
        <v>5</v>
      </c>
      <c r="R63" s="41">
        <f>SUM(R64:R66)</f>
        <v>3035311.0580000002</v>
      </c>
    </row>
    <row r="64" spans="1:19" ht="16.5" customHeight="1">
      <c r="A64" s="103"/>
      <c r="B64" s="105"/>
      <c r="C64" s="106" t="s">
        <v>102</v>
      </c>
      <c r="D64" s="42" t="s">
        <v>2</v>
      </c>
      <c r="E64" s="43">
        <v>68</v>
      </c>
      <c r="F64" s="43">
        <v>70</v>
      </c>
      <c r="G64" s="43">
        <v>74</v>
      </c>
      <c r="H64" s="43">
        <v>74</v>
      </c>
      <c r="I64" s="43">
        <v>74</v>
      </c>
      <c r="J64" s="43">
        <v>74</v>
      </c>
      <c r="K64" s="43">
        <v>74</v>
      </c>
      <c r="L64" s="44">
        <v>74</v>
      </c>
      <c r="M64" s="43">
        <v>74</v>
      </c>
      <c r="N64" s="43">
        <v>74</v>
      </c>
      <c r="O64" s="43">
        <v>74</v>
      </c>
      <c r="P64" s="44">
        <v>74</v>
      </c>
      <c r="Q64" s="45" t="s">
        <v>80</v>
      </c>
      <c r="R64" s="30">
        <f>P64*S64*12*0.85</f>
        <v>1241464.848</v>
      </c>
      <c r="S64" s="31">
        <v>1644.76</v>
      </c>
    </row>
    <row r="65" spans="1:19" ht="16.5" customHeight="1">
      <c r="A65" s="103"/>
      <c r="B65" s="105"/>
      <c r="C65" s="107"/>
      <c r="D65" s="42" t="s">
        <v>4</v>
      </c>
      <c r="E65" s="43" t="s">
        <v>80</v>
      </c>
      <c r="F65" s="43" t="s">
        <v>80</v>
      </c>
      <c r="G65" s="43" t="s">
        <v>80</v>
      </c>
      <c r="H65" s="43" t="s">
        <v>80</v>
      </c>
      <c r="I65" s="43" t="s">
        <v>80</v>
      </c>
      <c r="J65" s="43" t="s">
        <v>80</v>
      </c>
      <c r="K65" s="43" t="s">
        <v>80</v>
      </c>
      <c r="L65" s="44">
        <v>11205</v>
      </c>
      <c r="M65" s="43">
        <v>6384</v>
      </c>
      <c r="N65" s="43">
        <v>8524</v>
      </c>
      <c r="O65" s="43" t="s">
        <v>126</v>
      </c>
      <c r="P65" s="44" t="s">
        <v>126</v>
      </c>
      <c r="Q65" s="45">
        <f>SUM(E65:P65)</f>
        <v>26113</v>
      </c>
      <c r="R65" s="30">
        <f>Q65*S65</f>
        <v>450449.25</v>
      </c>
      <c r="S65" s="31">
        <v>17.25</v>
      </c>
    </row>
    <row r="66" spans="1:19" ht="16.5" customHeight="1" thickBot="1">
      <c r="A66" s="103"/>
      <c r="B66" s="109"/>
      <c r="C66" s="107"/>
      <c r="D66" s="42" t="s">
        <v>3</v>
      </c>
      <c r="E66" s="44">
        <v>10167</v>
      </c>
      <c r="F66" s="43">
        <v>11567</v>
      </c>
      <c r="G66" s="43">
        <v>10664</v>
      </c>
      <c r="H66" s="43">
        <v>8628</v>
      </c>
      <c r="I66" s="43">
        <v>7558</v>
      </c>
      <c r="J66" s="43">
        <v>7597</v>
      </c>
      <c r="K66" s="43">
        <v>10728</v>
      </c>
      <c r="L66" s="44" t="s">
        <v>80</v>
      </c>
      <c r="M66" s="49" t="s">
        <v>80</v>
      </c>
      <c r="N66" s="49" t="s">
        <v>80</v>
      </c>
      <c r="O66" s="43">
        <v>8112</v>
      </c>
      <c r="P66" s="44">
        <v>8110</v>
      </c>
      <c r="Q66" s="45">
        <f>SUM(E66:P66)</f>
        <v>83131</v>
      </c>
      <c r="R66" s="30">
        <f>Q66*S66</f>
        <v>1343396.96</v>
      </c>
      <c r="S66" s="31">
        <v>16.16</v>
      </c>
    </row>
    <row r="67" spans="1:19" ht="16.5" customHeight="1">
      <c r="A67" s="102">
        <v>16</v>
      </c>
      <c r="B67" s="104" t="s">
        <v>116</v>
      </c>
      <c r="C67" s="37" t="s">
        <v>1</v>
      </c>
      <c r="D67" s="38" t="s">
        <v>0</v>
      </c>
      <c r="E67" s="39" t="s">
        <v>15</v>
      </c>
      <c r="F67" s="39" t="s">
        <v>16</v>
      </c>
      <c r="G67" s="39" t="s">
        <v>17</v>
      </c>
      <c r="H67" s="39" t="s">
        <v>18</v>
      </c>
      <c r="I67" s="39" t="s">
        <v>19</v>
      </c>
      <c r="J67" s="39" t="s">
        <v>196</v>
      </c>
      <c r="K67" s="39" t="s">
        <v>78</v>
      </c>
      <c r="L67" s="39" t="s">
        <v>79</v>
      </c>
      <c r="M67" s="39" t="s">
        <v>185</v>
      </c>
      <c r="N67" s="39" t="s">
        <v>186</v>
      </c>
      <c r="O67" s="39" t="s">
        <v>187</v>
      </c>
      <c r="P67" s="39" t="s">
        <v>194</v>
      </c>
      <c r="Q67" s="40" t="s">
        <v>5</v>
      </c>
      <c r="R67" s="41">
        <f>SUM(R68:R70)</f>
        <v>2782716.5959999999</v>
      </c>
    </row>
    <row r="68" spans="1:19" ht="16.5" customHeight="1">
      <c r="A68" s="103"/>
      <c r="B68" s="105"/>
      <c r="C68" s="106" t="s">
        <v>102</v>
      </c>
      <c r="D68" s="42" t="s">
        <v>2</v>
      </c>
      <c r="E68" s="43">
        <v>62</v>
      </c>
      <c r="F68" s="43">
        <v>61</v>
      </c>
      <c r="G68" s="43">
        <v>63</v>
      </c>
      <c r="H68" s="43">
        <v>63</v>
      </c>
      <c r="I68" s="43">
        <v>63</v>
      </c>
      <c r="J68" s="43">
        <v>63</v>
      </c>
      <c r="K68" s="43">
        <v>63</v>
      </c>
      <c r="L68" s="44">
        <v>63</v>
      </c>
      <c r="M68" s="43">
        <v>63</v>
      </c>
      <c r="N68" s="43">
        <v>63</v>
      </c>
      <c r="O68" s="43">
        <v>63</v>
      </c>
      <c r="P68" s="44">
        <v>63</v>
      </c>
      <c r="Q68" s="45" t="s">
        <v>80</v>
      </c>
      <c r="R68" s="30">
        <f>P68*S68*12*0.85</f>
        <v>1056922.7760000001</v>
      </c>
      <c r="S68" s="31">
        <v>1644.76</v>
      </c>
    </row>
    <row r="69" spans="1:19" ht="16.5" customHeight="1">
      <c r="A69" s="103"/>
      <c r="B69" s="105"/>
      <c r="C69" s="107"/>
      <c r="D69" s="42" t="s">
        <v>4</v>
      </c>
      <c r="E69" s="43" t="s">
        <v>80</v>
      </c>
      <c r="F69" s="43" t="s">
        <v>80</v>
      </c>
      <c r="G69" s="43" t="s">
        <v>80</v>
      </c>
      <c r="H69" s="43" t="s">
        <v>80</v>
      </c>
      <c r="I69" s="43" t="s">
        <v>80</v>
      </c>
      <c r="J69" s="43" t="s">
        <v>80</v>
      </c>
      <c r="K69" s="43" t="s">
        <v>80</v>
      </c>
      <c r="L69" s="44">
        <v>13759</v>
      </c>
      <c r="M69" s="43">
        <v>7653</v>
      </c>
      <c r="N69" s="43">
        <v>8746</v>
      </c>
      <c r="O69" s="43" t="s">
        <v>126</v>
      </c>
      <c r="P69" s="44" t="s">
        <v>126</v>
      </c>
      <c r="Q69" s="45">
        <f>SUM(E69:P69)</f>
        <v>30158</v>
      </c>
      <c r="R69" s="30">
        <f>Q69*S69</f>
        <v>520225.5</v>
      </c>
      <c r="S69" s="31">
        <v>17.25</v>
      </c>
    </row>
    <row r="70" spans="1:19" ht="16.5" customHeight="1" thickBot="1">
      <c r="A70" s="103"/>
      <c r="B70" s="105"/>
      <c r="C70" s="107"/>
      <c r="D70" s="42" t="s">
        <v>3</v>
      </c>
      <c r="E70" s="44">
        <v>7685</v>
      </c>
      <c r="F70" s="43">
        <v>8187</v>
      </c>
      <c r="G70" s="43">
        <v>8479</v>
      </c>
      <c r="H70" s="43">
        <v>7370</v>
      </c>
      <c r="I70" s="43">
        <v>6983</v>
      </c>
      <c r="J70" s="43">
        <v>7474</v>
      </c>
      <c r="K70" s="43">
        <v>11903</v>
      </c>
      <c r="L70" s="44" t="s">
        <v>80</v>
      </c>
      <c r="M70" s="49" t="s">
        <v>80</v>
      </c>
      <c r="N70" s="49" t="s">
        <v>80</v>
      </c>
      <c r="O70" s="43">
        <v>8691</v>
      </c>
      <c r="P70" s="44">
        <v>7830</v>
      </c>
      <c r="Q70" s="45">
        <f>SUM(E70:P70)</f>
        <v>74602</v>
      </c>
      <c r="R70" s="30">
        <f>Q70*S70</f>
        <v>1205568.32</v>
      </c>
      <c r="S70" s="31">
        <v>16.16</v>
      </c>
    </row>
    <row r="71" spans="1:19" ht="16.5" customHeight="1">
      <c r="A71" s="102">
        <v>17</v>
      </c>
      <c r="B71" s="104" t="s">
        <v>117</v>
      </c>
      <c r="C71" s="37" t="s">
        <v>1</v>
      </c>
      <c r="D71" s="38" t="s">
        <v>0</v>
      </c>
      <c r="E71" s="39" t="s">
        <v>15</v>
      </c>
      <c r="F71" s="39" t="s">
        <v>16</v>
      </c>
      <c r="G71" s="39" t="s">
        <v>17</v>
      </c>
      <c r="H71" s="39" t="s">
        <v>18</v>
      </c>
      <c r="I71" s="39" t="s">
        <v>19</v>
      </c>
      <c r="J71" s="39" t="s">
        <v>196</v>
      </c>
      <c r="K71" s="39" t="s">
        <v>78</v>
      </c>
      <c r="L71" s="39" t="s">
        <v>79</v>
      </c>
      <c r="M71" s="39" t="s">
        <v>185</v>
      </c>
      <c r="N71" s="39" t="s">
        <v>186</v>
      </c>
      <c r="O71" s="39" t="s">
        <v>187</v>
      </c>
      <c r="P71" s="39" t="s">
        <v>194</v>
      </c>
      <c r="Q71" s="40" t="s">
        <v>5</v>
      </c>
      <c r="R71" s="41">
        <f>SUM(R72:R74)</f>
        <v>4204769.7859999994</v>
      </c>
    </row>
    <row r="72" spans="1:19" ht="16.5" customHeight="1">
      <c r="A72" s="103"/>
      <c r="B72" s="105"/>
      <c r="C72" s="106" t="s">
        <v>102</v>
      </c>
      <c r="D72" s="42" t="s">
        <v>2</v>
      </c>
      <c r="E72" s="43">
        <v>91</v>
      </c>
      <c r="F72" s="43">
        <v>91</v>
      </c>
      <c r="G72" s="43">
        <v>91</v>
      </c>
      <c r="H72" s="43">
        <v>91</v>
      </c>
      <c r="I72" s="43">
        <v>91</v>
      </c>
      <c r="J72" s="43">
        <v>91</v>
      </c>
      <c r="K72" s="43">
        <v>91</v>
      </c>
      <c r="L72" s="44">
        <v>91</v>
      </c>
      <c r="M72" s="43">
        <v>91</v>
      </c>
      <c r="N72" s="43">
        <v>91</v>
      </c>
      <c r="O72" s="43">
        <v>83</v>
      </c>
      <c r="P72" s="44">
        <v>83</v>
      </c>
      <c r="Q72" s="45" t="s">
        <v>80</v>
      </c>
      <c r="R72" s="30">
        <f>P72*S72*12*0.85</f>
        <v>1392453.8159999999</v>
      </c>
      <c r="S72" s="31">
        <v>1644.76</v>
      </c>
    </row>
    <row r="73" spans="1:19" ht="16.5" customHeight="1">
      <c r="A73" s="103"/>
      <c r="B73" s="105"/>
      <c r="C73" s="107"/>
      <c r="D73" s="42" t="s">
        <v>4</v>
      </c>
      <c r="E73" s="43" t="s">
        <v>80</v>
      </c>
      <c r="F73" s="43" t="s">
        <v>80</v>
      </c>
      <c r="G73" s="43" t="s">
        <v>80</v>
      </c>
      <c r="H73" s="43" t="s">
        <v>80</v>
      </c>
      <c r="I73" s="43" t="s">
        <v>80</v>
      </c>
      <c r="J73" s="43" t="s">
        <v>80</v>
      </c>
      <c r="K73" s="43" t="s">
        <v>80</v>
      </c>
      <c r="L73" s="44">
        <v>18766</v>
      </c>
      <c r="M73" s="43">
        <v>9442</v>
      </c>
      <c r="N73" s="43">
        <v>13281</v>
      </c>
      <c r="O73" s="43" t="s">
        <v>126</v>
      </c>
      <c r="P73" s="44" t="s">
        <v>126</v>
      </c>
      <c r="Q73" s="45">
        <f>SUM(E73:P73)</f>
        <v>41489</v>
      </c>
      <c r="R73" s="30">
        <f>Q73*S73</f>
        <v>715685.25</v>
      </c>
      <c r="S73" s="31">
        <v>17.25</v>
      </c>
    </row>
    <row r="74" spans="1:19" ht="16.5" customHeight="1" thickBot="1">
      <c r="A74" s="103"/>
      <c r="B74" s="105"/>
      <c r="C74" s="107"/>
      <c r="D74" s="42" t="s">
        <v>3</v>
      </c>
      <c r="E74" s="44">
        <v>14012</v>
      </c>
      <c r="F74" s="43">
        <v>14736</v>
      </c>
      <c r="G74" s="43">
        <v>14777</v>
      </c>
      <c r="H74" s="43">
        <v>12341</v>
      </c>
      <c r="I74" s="43">
        <v>12130</v>
      </c>
      <c r="J74" s="43">
        <v>13522</v>
      </c>
      <c r="K74" s="43">
        <v>18701</v>
      </c>
      <c r="L74" s="44" t="s">
        <v>80</v>
      </c>
      <c r="M74" s="49" t="s">
        <v>80</v>
      </c>
      <c r="N74" s="49" t="s">
        <v>80</v>
      </c>
      <c r="O74" s="43">
        <v>15279</v>
      </c>
      <c r="P74" s="44">
        <v>14244</v>
      </c>
      <c r="Q74" s="45">
        <f>SUM(E74:P74)</f>
        <v>129742</v>
      </c>
      <c r="R74" s="30">
        <f>Q74*S74</f>
        <v>2096630.72</v>
      </c>
      <c r="S74" s="31">
        <v>16.16</v>
      </c>
    </row>
    <row r="75" spans="1:19" ht="16.5" customHeight="1">
      <c r="A75" s="102">
        <v>18</v>
      </c>
      <c r="B75" s="104" t="s">
        <v>118</v>
      </c>
      <c r="C75" s="37" t="s">
        <v>1</v>
      </c>
      <c r="D75" s="38" t="s">
        <v>0</v>
      </c>
      <c r="E75" s="39" t="s">
        <v>15</v>
      </c>
      <c r="F75" s="39" t="s">
        <v>16</v>
      </c>
      <c r="G75" s="39" t="s">
        <v>17</v>
      </c>
      <c r="H75" s="39" t="s">
        <v>18</v>
      </c>
      <c r="I75" s="39" t="s">
        <v>19</v>
      </c>
      <c r="J75" s="39" t="s">
        <v>196</v>
      </c>
      <c r="K75" s="39" t="s">
        <v>78</v>
      </c>
      <c r="L75" s="39" t="s">
        <v>79</v>
      </c>
      <c r="M75" s="39" t="s">
        <v>185</v>
      </c>
      <c r="N75" s="39" t="s">
        <v>186</v>
      </c>
      <c r="O75" s="39" t="s">
        <v>187</v>
      </c>
      <c r="P75" s="39" t="s">
        <v>194</v>
      </c>
      <c r="Q75" s="40" t="s">
        <v>5</v>
      </c>
      <c r="R75" s="41">
        <f>SUM(R76:R78)</f>
        <v>3130991.9339999994</v>
      </c>
    </row>
    <row r="76" spans="1:19" ht="16.5" customHeight="1">
      <c r="A76" s="103"/>
      <c r="B76" s="105"/>
      <c r="C76" s="106" t="s">
        <v>102</v>
      </c>
      <c r="D76" s="42" t="s">
        <v>2</v>
      </c>
      <c r="E76" s="43">
        <v>68</v>
      </c>
      <c r="F76" s="43">
        <v>68</v>
      </c>
      <c r="G76" s="43">
        <v>68</v>
      </c>
      <c r="H76" s="43">
        <v>68</v>
      </c>
      <c r="I76" s="43">
        <v>68</v>
      </c>
      <c r="J76" s="43">
        <v>68</v>
      </c>
      <c r="K76" s="43">
        <v>68</v>
      </c>
      <c r="L76" s="44">
        <v>59</v>
      </c>
      <c r="M76" s="43">
        <v>59</v>
      </c>
      <c r="N76" s="43">
        <v>59</v>
      </c>
      <c r="O76" s="43">
        <v>59</v>
      </c>
      <c r="P76" s="44">
        <v>57</v>
      </c>
      <c r="Q76" s="45" t="s">
        <v>80</v>
      </c>
      <c r="R76" s="30">
        <f>P76*S76*12*0.85</f>
        <v>956263.4639999998</v>
      </c>
      <c r="S76" s="31">
        <v>1644.76</v>
      </c>
    </row>
    <row r="77" spans="1:19" ht="16.5" customHeight="1">
      <c r="A77" s="103"/>
      <c r="B77" s="105"/>
      <c r="C77" s="107"/>
      <c r="D77" s="42" t="s">
        <v>4</v>
      </c>
      <c r="E77" s="43" t="s">
        <v>80</v>
      </c>
      <c r="F77" s="43" t="s">
        <v>80</v>
      </c>
      <c r="G77" s="43" t="s">
        <v>80</v>
      </c>
      <c r="H77" s="43" t="s">
        <v>80</v>
      </c>
      <c r="I77" s="43" t="s">
        <v>80</v>
      </c>
      <c r="J77" s="43" t="s">
        <v>80</v>
      </c>
      <c r="K77" s="43" t="s">
        <v>80</v>
      </c>
      <c r="L77" s="44">
        <v>11560</v>
      </c>
      <c r="M77" s="43">
        <v>7697</v>
      </c>
      <c r="N77" s="43">
        <v>12274</v>
      </c>
      <c r="O77" s="43" t="s">
        <v>126</v>
      </c>
      <c r="P77" s="44" t="s">
        <v>126</v>
      </c>
      <c r="Q77" s="45">
        <f>SUM(E77:P77)</f>
        <v>31531</v>
      </c>
      <c r="R77" s="30">
        <f>Q77*S77</f>
        <v>543909.75</v>
      </c>
      <c r="S77" s="31">
        <v>17.25</v>
      </c>
    </row>
    <row r="78" spans="1:19" ht="16.5" customHeight="1" thickBot="1">
      <c r="A78" s="103"/>
      <c r="B78" s="105"/>
      <c r="C78" s="107"/>
      <c r="D78" s="42" t="s">
        <v>3</v>
      </c>
      <c r="E78" s="44">
        <v>10714</v>
      </c>
      <c r="F78" s="43">
        <v>11613</v>
      </c>
      <c r="G78" s="43">
        <v>11819</v>
      </c>
      <c r="H78" s="43">
        <v>10594</v>
      </c>
      <c r="I78" s="43">
        <v>10846</v>
      </c>
      <c r="J78" s="43">
        <v>10603</v>
      </c>
      <c r="K78" s="43">
        <v>11576</v>
      </c>
      <c r="L78" s="44" t="s">
        <v>80</v>
      </c>
      <c r="M78" s="49" t="s">
        <v>80</v>
      </c>
      <c r="N78" s="49" t="s">
        <v>80</v>
      </c>
      <c r="O78" s="43">
        <v>12025</v>
      </c>
      <c r="P78" s="44">
        <v>11127</v>
      </c>
      <c r="Q78" s="45">
        <f>SUM(E78:P78)</f>
        <v>100917</v>
      </c>
      <c r="R78" s="30">
        <f>Q78*S78</f>
        <v>1630818.72</v>
      </c>
      <c r="S78" s="31">
        <v>16.16</v>
      </c>
    </row>
    <row r="79" spans="1:19" ht="16.5" customHeight="1">
      <c r="A79" s="102">
        <v>19</v>
      </c>
      <c r="B79" s="104" t="s">
        <v>119</v>
      </c>
      <c r="C79" s="37" t="s">
        <v>1</v>
      </c>
      <c r="D79" s="38" t="s">
        <v>0</v>
      </c>
      <c r="E79" s="39" t="s">
        <v>15</v>
      </c>
      <c r="F79" s="39" t="s">
        <v>16</v>
      </c>
      <c r="G79" s="39" t="s">
        <v>17</v>
      </c>
      <c r="H79" s="39" t="s">
        <v>18</v>
      </c>
      <c r="I79" s="39" t="s">
        <v>19</v>
      </c>
      <c r="J79" s="39" t="s">
        <v>196</v>
      </c>
      <c r="K79" s="39" t="s">
        <v>78</v>
      </c>
      <c r="L79" s="39" t="s">
        <v>79</v>
      </c>
      <c r="M79" s="39" t="s">
        <v>185</v>
      </c>
      <c r="N79" s="39" t="s">
        <v>186</v>
      </c>
      <c r="O79" s="39" t="s">
        <v>187</v>
      </c>
      <c r="P79" s="39" t="s">
        <v>194</v>
      </c>
      <c r="Q79" s="40" t="s">
        <v>5</v>
      </c>
      <c r="R79" s="41">
        <f>SUM(R80:R82)</f>
        <v>2334098.6540000001</v>
      </c>
    </row>
    <row r="80" spans="1:19" ht="16.5" customHeight="1">
      <c r="A80" s="103"/>
      <c r="B80" s="105"/>
      <c r="C80" s="106" t="s">
        <v>102</v>
      </c>
      <c r="D80" s="42" t="s">
        <v>2</v>
      </c>
      <c r="E80" s="43">
        <v>41</v>
      </c>
      <c r="F80" s="43">
        <v>41</v>
      </c>
      <c r="G80" s="43">
        <v>41</v>
      </c>
      <c r="H80" s="43">
        <v>41</v>
      </c>
      <c r="I80" s="43">
        <v>41</v>
      </c>
      <c r="J80" s="43">
        <v>41</v>
      </c>
      <c r="K80" s="43">
        <v>41</v>
      </c>
      <c r="L80" s="44">
        <v>42</v>
      </c>
      <c r="M80" s="43">
        <v>42</v>
      </c>
      <c r="N80" s="43">
        <v>42</v>
      </c>
      <c r="O80" s="43">
        <v>42</v>
      </c>
      <c r="P80" s="44">
        <v>42</v>
      </c>
      <c r="Q80" s="45" t="s">
        <v>80</v>
      </c>
      <c r="R80" s="30">
        <f>P80*S80*12*0.85</f>
        <v>704615.18400000001</v>
      </c>
      <c r="S80" s="31">
        <v>1644.76</v>
      </c>
    </row>
    <row r="81" spans="1:19" ht="16.5" customHeight="1">
      <c r="A81" s="103"/>
      <c r="B81" s="105"/>
      <c r="C81" s="107"/>
      <c r="D81" s="42" t="s">
        <v>4</v>
      </c>
      <c r="E81" s="43" t="s">
        <v>80</v>
      </c>
      <c r="F81" s="43" t="s">
        <v>80</v>
      </c>
      <c r="G81" s="43" t="s">
        <v>80</v>
      </c>
      <c r="H81" s="43" t="s">
        <v>80</v>
      </c>
      <c r="I81" s="43" t="s">
        <v>80</v>
      </c>
      <c r="J81" s="43" t="s">
        <v>80</v>
      </c>
      <c r="K81" s="43" t="s">
        <v>80</v>
      </c>
      <c r="L81" s="44">
        <v>12691</v>
      </c>
      <c r="M81" s="43">
        <v>5329</v>
      </c>
      <c r="N81" s="43">
        <v>8227</v>
      </c>
      <c r="O81" s="43" t="s">
        <v>126</v>
      </c>
      <c r="P81" s="44" t="s">
        <v>126</v>
      </c>
      <c r="Q81" s="45">
        <f>SUM(E81:P81)</f>
        <v>26247</v>
      </c>
      <c r="R81" s="30">
        <f>Q81*S81</f>
        <v>452760.75</v>
      </c>
      <c r="S81" s="31">
        <v>17.25</v>
      </c>
    </row>
    <row r="82" spans="1:19" ht="16.5" customHeight="1" thickBot="1">
      <c r="A82" s="103"/>
      <c r="B82" s="105"/>
      <c r="C82" s="107"/>
      <c r="D82" s="42" t="s">
        <v>3</v>
      </c>
      <c r="E82" s="44">
        <v>7886</v>
      </c>
      <c r="F82" s="43">
        <v>8573</v>
      </c>
      <c r="G82" s="43">
        <v>8505</v>
      </c>
      <c r="H82" s="43">
        <v>7611</v>
      </c>
      <c r="I82" s="43">
        <v>7208</v>
      </c>
      <c r="J82" s="43">
        <v>7580</v>
      </c>
      <c r="K82" s="43">
        <v>9665</v>
      </c>
      <c r="L82" s="44" t="s">
        <v>80</v>
      </c>
      <c r="M82" s="49" t="s">
        <v>80</v>
      </c>
      <c r="N82" s="49" t="s">
        <v>80</v>
      </c>
      <c r="O82" s="43">
        <v>8227</v>
      </c>
      <c r="P82" s="44">
        <v>7562</v>
      </c>
      <c r="Q82" s="45">
        <f>SUM(E82:P82)</f>
        <v>72817</v>
      </c>
      <c r="R82" s="30">
        <f>Q82*S82</f>
        <v>1176722.72</v>
      </c>
      <c r="S82" s="31">
        <v>16.16</v>
      </c>
    </row>
    <row r="83" spans="1:19" ht="16.5" customHeight="1">
      <c r="A83" s="102">
        <v>20</v>
      </c>
      <c r="B83" s="104" t="s">
        <v>120</v>
      </c>
      <c r="C83" s="37" t="s">
        <v>1</v>
      </c>
      <c r="D83" s="38" t="s">
        <v>0</v>
      </c>
      <c r="E83" s="39" t="s">
        <v>15</v>
      </c>
      <c r="F83" s="39" t="s">
        <v>16</v>
      </c>
      <c r="G83" s="39" t="s">
        <v>17</v>
      </c>
      <c r="H83" s="39" t="s">
        <v>18</v>
      </c>
      <c r="I83" s="39" t="s">
        <v>19</v>
      </c>
      <c r="J83" s="39" t="s">
        <v>196</v>
      </c>
      <c r="K83" s="39" t="s">
        <v>78</v>
      </c>
      <c r="L83" s="39" t="s">
        <v>79</v>
      </c>
      <c r="M83" s="39" t="s">
        <v>185</v>
      </c>
      <c r="N83" s="39" t="s">
        <v>186</v>
      </c>
      <c r="O83" s="39" t="s">
        <v>187</v>
      </c>
      <c r="P83" s="39" t="s">
        <v>194</v>
      </c>
      <c r="Q83" s="40" t="s">
        <v>5</v>
      </c>
      <c r="R83" s="41">
        <f>SUM(R84:R86)</f>
        <v>2049597.5419999999</v>
      </c>
    </row>
    <row r="84" spans="1:19" ht="16.5" customHeight="1">
      <c r="A84" s="103"/>
      <c r="B84" s="105"/>
      <c r="C84" s="106" t="s">
        <v>102</v>
      </c>
      <c r="D84" s="42" t="s">
        <v>2</v>
      </c>
      <c r="E84" s="43">
        <v>40</v>
      </c>
      <c r="F84" s="43">
        <v>40</v>
      </c>
      <c r="G84" s="43">
        <v>40</v>
      </c>
      <c r="H84" s="43">
        <v>40</v>
      </c>
      <c r="I84" s="43">
        <v>40</v>
      </c>
      <c r="J84" s="43">
        <v>40</v>
      </c>
      <c r="K84" s="43">
        <v>40</v>
      </c>
      <c r="L84" s="44">
        <v>40</v>
      </c>
      <c r="M84" s="43">
        <v>40</v>
      </c>
      <c r="N84" s="43">
        <v>40</v>
      </c>
      <c r="O84" s="43">
        <v>36</v>
      </c>
      <c r="P84" s="44">
        <v>36</v>
      </c>
      <c r="Q84" s="45" t="s">
        <v>80</v>
      </c>
      <c r="R84" s="30">
        <f>P84*S84*12*0.85</f>
        <v>603955.87200000009</v>
      </c>
      <c r="S84" s="31">
        <v>1644.76</v>
      </c>
    </row>
    <row r="85" spans="1:19" ht="16.5" customHeight="1">
      <c r="A85" s="103"/>
      <c r="B85" s="105"/>
      <c r="C85" s="107"/>
      <c r="D85" s="42" t="s">
        <v>4</v>
      </c>
      <c r="E85" s="43" t="s">
        <v>80</v>
      </c>
      <c r="F85" s="43" t="s">
        <v>80</v>
      </c>
      <c r="G85" s="43" t="s">
        <v>80</v>
      </c>
      <c r="H85" s="43" t="s">
        <v>80</v>
      </c>
      <c r="I85" s="43" t="s">
        <v>80</v>
      </c>
      <c r="J85" s="43" t="s">
        <v>80</v>
      </c>
      <c r="K85" s="43" t="s">
        <v>80</v>
      </c>
      <c r="L85" s="44">
        <v>10003</v>
      </c>
      <c r="M85" s="43">
        <v>5189</v>
      </c>
      <c r="N85" s="43">
        <v>7803</v>
      </c>
      <c r="O85" s="43" t="s">
        <v>126</v>
      </c>
      <c r="P85" s="44" t="s">
        <v>126</v>
      </c>
      <c r="Q85" s="45">
        <f>SUM(E85:P85)</f>
        <v>22995</v>
      </c>
      <c r="R85" s="30">
        <f>Q85*S85</f>
        <v>396663.75</v>
      </c>
      <c r="S85" s="31">
        <v>17.25</v>
      </c>
    </row>
    <row r="86" spans="1:19" ht="16.5" customHeight="1" thickBot="1">
      <c r="A86" s="103"/>
      <c r="B86" s="105"/>
      <c r="C86" s="107"/>
      <c r="D86" s="42" t="s">
        <v>3</v>
      </c>
      <c r="E86" s="44">
        <v>7277</v>
      </c>
      <c r="F86" s="43">
        <v>7216</v>
      </c>
      <c r="G86" s="43">
        <v>7381</v>
      </c>
      <c r="H86" s="43">
        <v>6876</v>
      </c>
      <c r="I86" s="43">
        <v>6456</v>
      </c>
      <c r="J86" s="43">
        <v>6685</v>
      </c>
      <c r="K86" s="43">
        <v>8093</v>
      </c>
      <c r="L86" s="44" t="s">
        <v>80</v>
      </c>
      <c r="M86" s="49" t="s">
        <v>80</v>
      </c>
      <c r="N86" s="49" t="s">
        <v>80</v>
      </c>
      <c r="O86" s="43">
        <v>7737</v>
      </c>
      <c r="P86" s="44">
        <v>7191</v>
      </c>
      <c r="Q86" s="45">
        <f>SUM(E86:P86)</f>
        <v>64912</v>
      </c>
      <c r="R86" s="30">
        <f>Q86*S86</f>
        <v>1048977.9199999999</v>
      </c>
      <c r="S86" s="31">
        <v>16.16</v>
      </c>
    </row>
    <row r="87" spans="1:19" ht="16.5" customHeight="1">
      <c r="A87" s="102">
        <v>21</v>
      </c>
      <c r="B87" s="104" t="s">
        <v>121</v>
      </c>
      <c r="C87" s="37" t="s">
        <v>1</v>
      </c>
      <c r="D87" s="38" t="s">
        <v>0</v>
      </c>
      <c r="E87" s="39" t="s">
        <v>15</v>
      </c>
      <c r="F87" s="39" t="s">
        <v>16</v>
      </c>
      <c r="G87" s="39" t="s">
        <v>17</v>
      </c>
      <c r="H87" s="39" t="s">
        <v>18</v>
      </c>
      <c r="I87" s="39" t="s">
        <v>19</v>
      </c>
      <c r="J87" s="39" t="s">
        <v>196</v>
      </c>
      <c r="K87" s="39" t="s">
        <v>78</v>
      </c>
      <c r="L87" s="39" t="s">
        <v>79</v>
      </c>
      <c r="M87" s="39" t="s">
        <v>185</v>
      </c>
      <c r="N87" s="39" t="s">
        <v>186</v>
      </c>
      <c r="O87" s="39" t="s">
        <v>187</v>
      </c>
      <c r="P87" s="39" t="s">
        <v>194</v>
      </c>
      <c r="Q87" s="40" t="s">
        <v>5</v>
      </c>
      <c r="R87" s="41">
        <f>SUM(R88:R90)</f>
        <v>4238480.5820000004</v>
      </c>
    </row>
    <row r="88" spans="1:19" ht="16.5" customHeight="1">
      <c r="A88" s="103"/>
      <c r="B88" s="105"/>
      <c r="C88" s="106" t="s">
        <v>102</v>
      </c>
      <c r="D88" s="42" t="s">
        <v>2</v>
      </c>
      <c r="E88" s="43">
        <v>82</v>
      </c>
      <c r="F88" s="43">
        <v>82</v>
      </c>
      <c r="G88" s="43">
        <v>82</v>
      </c>
      <c r="H88" s="43">
        <v>82</v>
      </c>
      <c r="I88" s="43">
        <v>82</v>
      </c>
      <c r="J88" s="43">
        <v>82</v>
      </c>
      <c r="K88" s="43">
        <v>82</v>
      </c>
      <c r="L88" s="44">
        <v>71</v>
      </c>
      <c r="M88" s="43">
        <v>71</v>
      </c>
      <c r="N88" s="43">
        <v>71</v>
      </c>
      <c r="O88" s="43">
        <v>71</v>
      </c>
      <c r="P88" s="44">
        <v>71</v>
      </c>
      <c r="Q88" s="45" t="s">
        <v>80</v>
      </c>
      <c r="R88" s="30">
        <f>P88*S88*12*0.85</f>
        <v>1191135.192</v>
      </c>
      <c r="S88" s="31">
        <v>1644.76</v>
      </c>
    </row>
    <row r="89" spans="1:19" ht="16.5" customHeight="1">
      <c r="A89" s="103"/>
      <c r="B89" s="105"/>
      <c r="C89" s="107"/>
      <c r="D89" s="42" t="s">
        <v>4</v>
      </c>
      <c r="E89" s="43" t="s">
        <v>80</v>
      </c>
      <c r="F89" s="43" t="s">
        <v>80</v>
      </c>
      <c r="G89" s="43" t="s">
        <v>80</v>
      </c>
      <c r="H89" s="43" t="s">
        <v>80</v>
      </c>
      <c r="I89" s="43" t="s">
        <v>80</v>
      </c>
      <c r="J89" s="43" t="s">
        <v>80</v>
      </c>
      <c r="K89" s="43" t="s">
        <v>80</v>
      </c>
      <c r="L89" s="44">
        <v>20850</v>
      </c>
      <c r="M89" s="43">
        <v>13960</v>
      </c>
      <c r="N89" s="43">
        <v>14461</v>
      </c>
      <c r="O89" s="43" t="s">
        <v>126</v>
      </c>
      <c r="P89" s="44" t="s">
        <v>126</v>
      </c>
      <c r="Q89" s="45">
        <f>SUM(E89:P89)</f>
        <v>49271</v>
      </c>
      <c r="R89" s="30">
        <f>Q89*S89</f>
        <v>849924.75</v>
      </c>
      <c r="S89" s="31">
        <v>17.25</v>
      </c>
    </row>
    <row r="90" spans="1:19" ht="16.5" customHeight="1" thickBot="1">
      <c r="A90" s="103"/>
      <c r="B90" s="105"/>
      <c r="C90" s="107"/>
      <c r="D90" s="42" t="s">
        <v>3</v>
      </c>
      <c r="E90" s="44">
        <v>15995</v>
      </c>
      <c r="F90" s="43">
        <v>15495</v>
      </c>
      <c r="G90" s="43">
        <v>14819</v>
      </c>
      <c r="H90" s="43">
        <v>13930</v>
      </c>
      <c r="I90" s="43">
        <v>14100</v>
      </c>
      <c r="J90" s="43">
        <v>14344</v>
      </c>
      <c r="K90" s="43">
        <v>16973</v>
      </c>
      <c r="L90" s="44" t="s">
        <v>80</v>
      </c>
      <c r="M90" s="49" t="s">
        <v>80</v>
      </c>
      <c r="N90" s="49" t="s">
        <v>80</v>
      </c>
      <c r="O90" s="43">
        <v>15393</v>
      </c>
      <c r="P90" s="44">
        <v>14930</v>
      </c>
      <c r="Q90" s="45">
        <f>SUM(E90:P90)</f>
        <v>135979</v>
      </c>
      <c r="R90" s="30">
        <f>Q90*S90</f>
        <v>2197420.64</v>
      </c>
      <c r="S90" s="31">
        <v>16.16</v>
      </c>
    </row>
    <row r="91" spans="1:19" ht="16.5" customHeight="1">
      <c r="A91" s="102">
        <v>22</v>
      </c>
      <c r="B91" s="104" t="s">
        <v>122</v>
      </c>
      <c r="C91" s="37" t="s">
        <v>1</v>
      </c>
      <c r="D91" s="38" t="s">
        <v>0</v>
      </c>
      <c r="E91" s="39" t="s">
        <v>15</v>
      </c>
      <c r="F91" s="39" t="s">
        <v>16</v>
      </c>
      <c r="G91" s="39" t="s">
        <v>17</v>
      </c>
      <c r="H91" s="39" t="s">
        <v>18</v>
      </c>
      <c r="I91" s="39" t="s">
        <v>19</v>
      </c>
      <c r="J91" s="39" t="s">
        <v>196</v>
      </c>
      <c r="K91" s="39" t="s">
        <v>78</v>
      </c>
      <c r="L91" s="39" t="s">
        <v>79</v>
      </c>
      <c r="M91" s="39" t="s">
        <v>185</v>
      </c>
      <c r="N91" s="39" t="s">
        <v>186</v>
      </c>
      <c r="O91" s="39" t="s">
        <v>187</v>
      </c>
      <c r="P91" s="39" t="s">
        <v>194</v>
      </c>
      <c r="Q91" s="40" t="s">
        <v>5</v>
      </c>
      <c r="R91" s="41">
        <f>SUM(R92:R94)</f>
        <v>14107926.831999999</v>
      </c>
    </row>
    <row r="92" spans="1:19" ht="16.5" customHeight="1">
      <c r="A92" s="103"/>
      <c r="B92" s="105"/>
      <c r="C92" s="106" t="s">
        <v>97</v>
      </c>
      <c r="D92" s="42" t="s">
        <v>2</v>
      </c>
      <c r="E92" s="43">
        <v>395</v>
      </c>
      <c r="F92" s="43">
        <v>395</v>
      </c>
      <c r="G92" s="43">
        <v>395</v>
      </c>
      <c r="H92" s="43">
        <v>395</v>
      </c>
      <c r="I92" s="43">
        <v>395</v>
      </c>
      <c r="J92" s="43">
        <v>395</v>
      </c>
      <c r="K92" s="43">
        <v>395</v>
      </c>
      <c r="L92" s="44">
        <v>369</v>
      </c>
      <c r="M92" s="43">
        <v>369</v>
      </c>
      <c r="N92" s="43">
        <v>394</v>
      </c>
      <c r="O92" s="43">
        <v>394</v>
      </c>
      <c r="P92" s="44">
        <v>394</v>
      </c>
      <c r="Q92" s="45" t="s">
        <v>80</v>
      </c>
      <c r="R92" s="30">
        <f>P92*S92*12*0.85</f>
        <v>5149047.3119999999</v>
      </c>
      <c r="S92" s="31">
        <v>1281.24</v>
      </c>
    </row>
    <row r="93" spans="1:19" ht="16.5" customHeight="1">
      <c r="A93" s="103"/>
      <c r="B93" s="105"/>
      <c r="C93" s="107"/>
      <c r="D93" s="42" t="s">
        <v>4</v>
      </c>
      <c r="E93" s="43" t="s">
        <v>80</v>
      </c>
      <c r="F93" s="43" t="s">
        <v>80</v>
      </c>
      <c r="G93" s="43" t="s">
        <v>80</v>
      </c>
      <c r="H93" s="43" t="s">
        <v>80</v>
      </c>
      <c r="I93" s="43" t="s">
        <v>80</v>
      </c>
      <c r="J93" s="43" t="s">
        <v>80</v>
      </c>
      <c r="K93" s="43" t="s">
        <v>80</v>
      </c>
      <c r="L93" s="44">
        <v>56682</v>
      </c>
      <c r="M93" s="43">
        <v>41026</v>
      </c>
      <c r="N93" s="43">
        <v>54283</v>
      </c>
      <c r="O93" s="43" t="s">
        <v>80</v>
      </c>
      <c r="P93" s="43" t="s">
        <v>80</v>
      </c>
      <c r="Q93" s="45">
        <f>SUM(E93:P93)</f>
        <v>151991</v>
      </c>
      <c r="R93" s="30">
        <f>Q93*S93</f>
        <v>2764716.29</v>
      </c>
      <c r="S93" s="31">
        <v>18.190000000000001</v>
      </c>
    </row>
    <row r="94" spans="1:19" ht="16.5" customHeight="1" thickBot="1">
      <c r="A94" s="103"/>
      <c r="B94" s="105"/>
      <c r="C94" s="107"/>
      <c r="D94" s="42" t="s">
        <v>3</v>
      </c>
      <c r="E94" s="44">
        <v>33270</v>
      </c>
      <c r="F94" s="43">
        <v>38163</v>
      </c>
      <c r="G94" s="43">
        <v>36579</v>
      </c>
      <c r="H94" s="43">
        <v>30819</v>
      </c>
      <c r="I94" s="43">
        <v>35771</v>
      </c>
      <c r="J94" s="43">
        <v>46385</v>
      </c>
      <c r="K94" s="43">
        <v>52006</v>
      </c>
      <c r="L94" s="44" t="s">
        <v>80</v>
      </c>
      <c r="M94" s="44" t="s">
        <v>80</v>
      </c>
      <c r="N94" s="44" t="s">
        <v>80</v>
      </c>
      <c r="O94" s="43">
        <v>51682</v>
      </c>
      <c r="P94" s="44">
        <v>39902</v>
      </c>
      <c r="Q94" s="45">
        <f>SUM(E94:P94)</f>
        <v>364577</v>
      </c>
      <c r="R94" s="30">
        <f>Q94*S94</f>
        <v>6194163.2299999995</v>
      </c>
      <c r="S94" s="31">
        <v>16.989999999999998</v>
      </c>
    </row>
    <row r="95" spans="1:19" ht="16.5" customHeight="1">
      <c r="A95" s="102">
        <v>23</v>
      </c>
      <c r="B95" s="104" t="s">
        <v>123</v>
      </c>
      <c r="C95" s="37" t="s">
        <v>1</v>
      </c>
      <c r="D95" s="38" t="s">
        <v>0</v>
      </c>
      <c r="E95" s="39" t="s">
        <v>15</v>
      </c>
      <c r="F95" s="39" t="s">
        <v>16</v>
      </c>
      <c r="G95" s="39" t="s">
        <v>17</v>
      </c>
      <c r="H95" s="39" t="s">
        <v>18</v>
      </c>
      <c r="I95" s="39" t="s">
        <v>19</v>
      </c>
      <c r="J95" s="39" t="s">
        <v>196</v>
      </c>
      <c r="K95" s="39" t="s">
        <v>78</v>
      </c>
      <c r="L95" s="39" t="s">
        <v>79</v>
      </c>
      <c r="M95" s="39" t="s">
        <v>185</v>
      </c>
      <c r="N95" s="39" t="s">
        <v>186</v>
      </c>
      <c r="O95" s="39" t="s">
        <v>187</v>
      </c>
      <c r="P95" s="39" t="s">
        <v>194</v>
      </c>
      <c r="Q95" s="40" t="s">
        <v>5</v>
      </c>
      <c r="R95" s="41">
        <f>SUM(R96:R98)</f>
        <v>4393699.0580000002</v>
      </c>
    </row>
    <row r="96" spans="1:19" ht="16.5" customHeight="1">
      <c r="A96" s="103"/>
      <c r="B96" s="105"/>
      <c r="C96" s="106" t="s">
        <v>82</v>
      </c>
      <c r="D96" s="42" t="s">
        <v>2</v>
      </c>
      <c r="E96" s="43">
        <v>219</v>
      </c>
      <c r="F96" s="43">
        <v>219</v>
      </c>
      <c r="G96" s="43">
        <v>219</v>
      </c>
      <c r="H96" s="43">
        <v>219</v>
      </c>
      <c r="I96" s="43">
        <v>219</v>
      </c>
      <c r="J96" s="43">
        <v>219</v>
      </c>
      <c r="K96" s="43">
        <v>219</v>
      </c>
      <c r="L96" s="44">
        <v>218</v>
      </c>
      <c r="M96" s="43">
        <v>219</v>
      </c>
      <c r="N96" s="43">
        <v>219</v>
      </c>
      <c r="O96" s="43">
        <v>219</v>
      </c>
      <c r="P96" s="44">
        <v>219</v>
      </c>
      <c r="Q96" s="45" t="s">
        <v>80</v>
      </c>
      <c r="R96" s="30">
        <f>P96*S96*12*0.85</f>
        <v>3674064.8880000003</v>
      </c>
      <c r="S96" s="31">
        <v>1644.76</v>
      </c>
    </row>
    <row r="97" spans="1:19" ht="16.5" customHeight="1">
      <c r="A97" s="103"/>
      <c r="B97" s="105"/>
      <c r="C97" s="107"/>
      <c r="D97" s="42" t="s">
        <v>4</v>
      </c>
      <c r="E97" s="43" t="s">
        <v>80</v>
      </c>
      <c r="F97" s="43" t="s">
        <v>80</v>
      </c>
      <c r="G97" s="43" t="s">
        <v>80</v>
      </c>
      <c r="H97" s="43" t="s">
        <v>80</v>
      </c>
      <c r="I97" s="43" t="s">
        <v>80</v>
      </c>
      <c r="J97" s="43" t="s">
        <v>80</v>
      </c>
      <c r="K97" s="43" t="s">
        <v>80</v>
      </c>
      <c r="L97" s="44">
        <v>4274</v>
      </c>
      <c r="M97" s="43">
        <v>4903</v>
      </c>
      <c r="N97" s="43">
        <v>4964</v>
      </c>
      <c r="O97" s="43" t="s">
        <v>80</v>
      </c>
      <c r="P97" s="43" t="s">
        <v>80</v>
      </c>
      <c r="Q97" s="45">
        <f>SUM(E97:P97)</f>
        <v>14141</v>
      </c>
      <c r="R97" s="30">
        <f>Q97*S97</f>
        <v>243932.25</v>
      </c>
      <c r="S97" s="31">
        <v>17.25</v>
      </c>
    </row>
    <row r="98" spans="1:19" ht="16.5" customHeight="1" thickBot="1">
      <c r="A98" s="110"/>
      <c r="B98" s="109"/>
      <c r="C98" s="111"/>
      <c r="D98" s="48" t="s">
        <v>3</v>
      </c>
      <c r="E98" s="49">
        <v>4030</v>
      </c>
      <c r="F98" s="50">
        <v>3962</v>
      </c>
      <c r="G98" s="50">
        <v>4060</v>
      </c>
      <c r="H98" s="50">
        <v>3386</v>
      </c>
      <c r="I98" s="50">
        <v>2756</v>
      </c>
      <c r="J98" s="50">
        <v>2369</v>
      </c>
      <c r="K98" s="50">
        <v>2598</v>
      </c>
      <c r="L98" s="49" t="s">
        <v>80</v>
      </c>
      <c r="M98" s="49" t="s">
        <v>80</v>
      </c>
      <c r="N98" s="49" t="s">
        <v>80</v>
      </c>
      <c r="O98" s="43">
        <v>2745</v>
      </c>
      <c r="P98" s="44">
        <v>3531</v>
      </c>
      <c r="Q98" s="51">
        <f>SUM(E98:P98)</f>
        <v>29437</v>
      </c>
      <c r="R98" s="30">
        <f>Q98*S98</f>
        <v>475701.92</v>
      </c>
      <c r="S98" s="31">
        <v>16.16</v>
      </c>
    </row>
    <row r="99" spans="1:19" ht="16.5" customHeight="1">
      <c r="A99" s="114">
        <v>24</v>
      </c>
      <c r="B99" s="112" t="s">
        <v>124</v>
      </c>
      <c r="C99" s="52" t="s">
        <v>1</v>
      </c>
      <c r="D99" s="53" t="s">
        <v>0</v>
      </c>
      <c r="E99" s="54" t="s">
        <v>15</v>
      </c>
      <c r="F99" s="54" t="s">
        <v>16</v>
      </c>
      <c r="G99" s="54" t="s">
        <v>17</v>
      </c>
      <c r="H99" s="54" t="s">
        <v>18</v>
      </c>
      <c r="I99" s="54" t="s">
        <v>19</v>
      </c>
      <c r="J99" s="54" t="s">
        <v>77</v>
      </c>
      <c r="K99" s="54" t="s">
        <v>78</v>
      </c>
      <c r="L99" s="54" t="s">
        <v>79</v>
      </c>
      <c r="M99" s="54" t="s">
        <v>185</v>
      </c>
      <c r="N99" s="54" t="s">
        <v>186</v>
      </c>
      <c r="O99" s="54" t="s">
        <v>187</v>
      </c>
      <c r="P99" s="54" t="s">
        <v>194</v>
      </c>
      <c r="Q99" s="55" t="s">
        <v>5</v>
      </c>
      <c r="R99" s="41">
        <f>SUM(R100:R103)</f>
        <v>8583040.978000002</v>
      </c>
    </row>
    <row r="100" spans="1:19" ht="16.5" customHeight="1">
      <c r="A100" s="115"/>
      <c r="B100" s="113"/>
      <c r="C100" s="118" t="s">
        <v>125</v>
      </c>
      <c r="D100" s="56" t="s">
        <v>2</v>
      </c>
      <c r="E100" s="43">
        <v>149</v>
      </c>
      <c r="F100" s="43">
        <v>149</v>
      </c>
      <c r="G100" s="43">
        <v>149</v>
      </c>
      <c r="H100" s="43">
        <v>149</v>
      </c>
      <c r="I100" s="43">
        <v>149</v>
      </c>
      <c r="J100" s="43">
        <v>149</v>
      </c>
      <c r="K100" s="43">
        <v>149</v>
      </c>
      <c r="L100" s="44">
        <v>144</v>
      </c>
      <c r="M100" s="43">
        <v>144</v>
      </c>
      <c r="N100" s="43">
        <v>144</v>
      </c>
      <c r="O100" s="43">
        <v>144</v>
      </c>
      <c r="P100" s="44">
        <v>144</v>
      </c>
      <c r="Q100" s="45" t="s">
        <v>80</v>
      </c>
      <c r="R100" s="30">
        <f>P100*S100*12*0.85</f>
        <v>2706645.8880000003</v>
      </c>
      <c r="S100" s="31">
        <v>1842.76</v>
      </c>
    </row>
    <row r="101" spans="1:19" ht="16.5" customHeight="1">
      <c r="A101" s="115"/>
      <c r="B101" s="113"/>
      <c r="C101" s="119"/>
      <c r="D101" s="56" t="s">
        <v>63</v>
      </c>
      <c r="E101" s="43" t="s">
        <v>126</v>
      </c>
      <c r="F101" s="43" t="s">
        <v>126</v>
      </c>
      <c r="G101" s="43" t="s">
        <v>126</v>
      </c>
      <c r="H101" s="43" t="s">
        <v>126</v>
      </c>
      <c r="I101" s="43" t="s">
        <v>126</v>
      </c>
      <c r="J101" s="43" t="s">
        <v>126</v>
      </c>
      <c r="K101" s="43" t="s">
        <v>126</v>
      </c>
      <c r="L101" s="44">
        <v>40283</v>
      </c>
      <c r="M101" s="44">
        <v>45244</v>
      </c>
      <c r="N101" s="44">
        <v>38026</v>
      </c>
      <c r="O101" s="44" t="s">
        <v>126</v>
      </c>
      <c r="P101" s="44" t="s">
        <v>126</v>
      </c>
      <c r="Q101" s="45">
        <f>SUM(E101:P101)</f>
        <v>123553</v>
      </c>
      <c r="R101" s="30">
        <f>Q101*S101</f>
        <v>2062099.57</v>
      </c>
      <c r="S101" s="31">
        <v>16.690000000000001</v>
      </c>
    </row>
    <row r="102" spans="1:19" ht="16.5" customHeight="1">
      <c r="A102" s="115"/>
      <c r="B102" s="113"/>
      <c r="C102" s="119"/>
      <c r="D102" s="56" t="s">
        <v>64</v>
      </c>
      <c r="E102" s="44">
        <v>15972</v>
      </c>
      <c r="F102" s="43">
        <v>25321</v>
      </c>
      <c r="G102" s="43">
        <v>18442</v>
      </c>
      <c r="H102" s="43">
        <v>15649</v>
      </c>
      <c r="I102" s="43">
        <v>11020</v>
      </c>
      <c r="J102" s="43">
        <v>14356</v>
      </c>
      <c r="K102" s="43">
        <v>30866</v>
      </c>
      <c r="L102" s="44" t="s">
        <v>126</v>
      </c>
      <c r="M102" s="44" t="s">
        <v>126</v>
      </c>
      <c r="N102" s="44" t="s">
        <v>126</v>
      </c>
      <c r="O102" s="43">
        <v>31951</v>
      </c>
      <c r="P102" s="44">
        <v>24674</v>
      </c>
      <c r="Q102" s="45">
        <f>SUM(E102:P102)</f>
        <v>188251</v>
      </c>
      <c r="R102" s="30">
        <f>Q102*S102</f>
        <v>2944245.64</v>
      </c>
      <c r="S102" s="31">
        <v>15.64</v>
      </c>
    </row>
    <row r="103" spans="1:19" ht="16.5" customHeight="1" thickBot="1">
      <c r="A103" s="116"/>
      <c r="B103" s="117"/>
      <c r="C103" s="120"/>
      <c r="D103" s="97" t="s">
        <v>65</v>
      </c>
      <c r="E103" s="58">
        <v>11383</v>
      </c>
      <c r="F103" s="59">
        <v>11583</v>
      </c>
      <c r="G103" s="59">
        <v>10578</v>
      </c>
      <c r="H103" s="59">
        <v>10441</v>
      </c>
      <c r="I103" s="59">
        <v>11061</v>
      </c>
      <c r="J103" s="59">
        <v>6182</v>
      </c>
      <c r="K103" s="59" t="s">
        <v>126</v>
      </c>
      <c r="L103" s="58" t="s">
        <v>126</v>
      </c>
      <c r="M103" s="58" t="s">
        <v>126</v>
      </c>
      <c r="N103" s="58" t="s">
        <v>126</v>
      </c>
      <c r="O103" s="58" t="s">
        <v>126</v>
      </c>
      <c r="P103" s="58" t="s">
        <v>126</v>
      </c>
      <c r="Q103" s="51">
        <f>SUM(E103:P103)</f>
        <v>61228</v>
      </c>
      <c r="R103" s="30">
        <f>Q103*S103</f>
        <v>870049.88</v>
      </c>
      <c r="S103" s="31">
        <v>14.21</v>
      </c>
    </row>
    <row r="104" spans="1:19" ht="16.5" customHeight="1">
      <c r="A104" s="114">
        <v>25</v>
      </c>
      <c r="B104" s="134" t="s">
        <v>205</v>
      </c>
      <c r="C104" s="61" t="s">
        <v>1</v>
      </c>
      <c r="D104" s="62" t="s">
        <v>0</v>
      </c>
      <c r="E104" s="63" t="s">
        <v>15</v>
      </c>
      <c r="F104" s="63" t="s">
        <v>16</v>
      </c>
      <c r="G104" s="63" t="s">
        <v>17</v>
      </c>
      <c r="H104" s="63" t="s">
        <v>18</v>
      </c>
      <c r="I104" s="63" t="s">
        <v>19</v>
      </c>
      <c r="J104" s="63" t="s">
        <v>77</v>
      </c>
      <c r="K104" s="63" t="s">
        <v>78</v>
      </c>
      <c r="L104" s="63" t="s">
        <v>79</v>
      </c>
      <c r="M104" s="63" t="s">
        <v>185</v>
      </c>
      <c r="N104" s="63" t="s">
        <v>186</v>
      </c>
      <c r="O104" s="63" t="s">
        <v>187</v>
      </c>
      <c r="P104" s="63" t="s">
        <v>194</v>
      </c>
      <c r="Q104" s="64" t="s">
        <v>5</v>
      </c>
      <c r="R104" s="41">
        <f>SUM(R105:R108)</f>
        <v>47293939.900000006</v>
      </c>
    </row>
    <row r="105" spans="1:19" ht="16.5" customHeight="1">
      <c r="A105" s="115"/>
      <c r="B105" s="113"/>
      <c r="C105" s="118" t="s">
        <v>127</v>
      </c>
      <c r="D105" s="65" t="s">
        <v>2</v>
      </c>
      <c r="E105" s="43">
        <v>503</v>
      </c>
      <c r="F105" s="43">
        <v>503</v>
      </c>
      <c r="G105" s="43">
        <v>503</v>
      </c>
      <c r="H105" s="43">
        <v>503</v>
      </c>
      <c r="I105" s="43">
        <v>503</v>
      </c>
      <c r="J105" s="43">
        <v>503</v>
      </c>
      <c r="K105" s="43">
        <v>503</v>
      </c>
      <c r="L105" s="43">
        <v>503</v>
      </c>
      <c r="M105" s="43">
        <v>505</v>
      </c>
      <c r="N105" s="43">
        <v>505</v>
      </c>
      <c r="O105" s="43">
        <v>505</v>
      </c>
      <c r="P105" s="43">
        <v>505</v>
      </c>
      <c r="Q105" s="45" t="s">
        <v>80</v>
      </c>
      <c r="R105" s="30">
        <f>P105*S105*12*0.85</f>
        <v>9945344.7600000016</v>
      </c>
      <c r="S105" s="31">
        <v>1930.76</v>
      </c>
    </row>
    <row r="106" spans="1:19" ht="16.5" customHeight="1">
      <c r="A106" s="115"/>
      <c r="B106" s="113"/>
      <c r="C106" s="119"/>
      <c r="D106" s="65" t="s">
        <v>23</v>
      </c>
      <c r="E106" s="43" t="s">
        <v>80</v>
      </c>
      <c r="F106" s="43" t="s">
        <v>80</v>
      </c>
      <c r="G106" s="43" t="s">
        <v>80</v>
      </c>
      <c r="H106" s="43" t="s">
        <v>80</v>
      </c>
      <c r="I106" s="43" t="s">
        <v>80</v>
      </c>
      <c r="J106" s="43" t="s">
        <v>80</v>
      </c>
      <c r="K106" s="43" t="s">
        <v>80</v>
      </c>
      <c r="L106" s="44">
        <v>20416</v>
      </c>
      <c r="M106" s="43">
        <v>79399</v>
      </c>
      <c r="N106" s="43">
        <v>74014</v>
      </c>
      <c r="O106" s="43">
        <v>47092</v>
      </c>
      <c r="P106" s="43" t="s">
        <v>80</v>
      </c>
      <c r="Q106" s="45">
        <f>SUM(E106:P106)</f>
        <v>220921</v>
      </c>
      <c r="R106" s="30">
        <f>Q106*S106</f>
        <v>4042854.3000000003</v>
      </c>
      <c r="S106" s="31">
        <v>18.3</v>
      </c>
    </row>
    <row r="107" spans="1:19" ht="16.5" customHeight="1">
      <c r="A107" s="115"/>
      <c r="B107" s="113"/>
      <c r="C107" s="119"/>
      <c r="D107" s="65" t="s">
        <v>22</v>
      </c>
      <c r="E107" s="43">
        <v>110383</v>
      </c>
      <c r="F107" s="43">
        <v>94292</v>
      </c>
      <c r="G107" s="43">
        <v>118738</v>
      </c>
      <c r="H107" s="43">
        <v>102031</v>
      </c>
      <c r="I107" s="43">
        <v>109238</v>
      </c>
      <c r="J107" s="43">
        <v>83195</v>
      </c>
      <c r="K107" s="43">
        <v>122585</v>
      </c>
      <c r="L107" s="44">
        <v>104147</v>
      </c>
      <c r="M107" s="43">
        <v>67726</v>
      </c>
      <c r="N107" s="43">
        <v>63809</v>
      </c>
      <c r="O107" s="43">
        <v>74532</v>
      </c>
      <c r="P107" s="44">
        <v>103736</v>
      </c>
      <c r="Q107" s="45">
        <f>SUM(E107:P107)</f>
        <v>1154412</v>
      </c>
      <c r="R107" s="30">
        <f>Q107*S107</f>
        <v>18078091.920000002</v>
      </c>
      <c r="S107" s="31">
        <v>15.66</v>
      </c>
    </row>
    <row r="108" spans="1:19" ht="16.5" customHeight="1" thickBot="1">
      <c r="A108" s="115"/>
      <c r="B108" s="113"/>
      <c r="C108" s="120"/>
      <c r="D108" s="68" t="s">
        <v>66</v>
      </c>
      <c r="E108" s="58">
        <v>82727</v>
      </c>
      <c r="F108" s="59">
        <v>106762</v>
      </c>
      <c r="G108" s="59">
        <v>88504</v>
      </c>
      <c r="H108" s="59">
        <v>80869</v>
      </c>
      <c r="I108" s="59">
        <v>90323</v>
      </c>
      <c r="J108" s="59">
        <v>100703</v>
      </c>
      <c r="K108" s="59">
        <v>76471</v>
      </c>
      <c r="L108" s="58">
        <v>87910</v>
      </c>
      <c r="M108" s="59">
        <v>105277</v>
      </c>
      <c r="N108" s="59">
        <v>109705</v>
      </c>
      <c r="O108" s="59">
        <v>99195</v>
      </c>
      <c r="P108" s="58">
        <v>86316</v>
      </c>
      <c r="Q108" s="51">
        <f>SUM(E108:P108)</f>
        <v>1114762</v>
      </c>
      <c r="R108" s="30">
        <f>Q108*S108</f>
        <v>15227648.92</v>
      </c>
      <c r="S108" s="31">
        <v>13.66</v>
      </c>
    </row>
    <row r="109" spans="1:19" ht="16.5" customHeight="1">
      <c r="A109" s="115"/>
      <c r="B109" s="132"/>
      <c r="C109" s="61" t="s">
        <v>1</v>
      </c>
      <c r="D109" s="62" t="s">
        <v>0</v>
      </c>
      <c r="E109" s="63" t="s">
        <v>15</v>
      </c>
      <c r="F109" s="63" t="s">
        <v>16</v>
      </c>
      <c r="G109" s="63" t="s">
        <v>17</v>
      </c>
      <c r="H109" s="63" t="s">
        <v>18</v>
      </c>
      <c r="I109" s="63" t="s">
        <v>19</v>
      </c>
      <c r="J109" s="63" t="s">
        <v>77</v>
      </c>
      <c r="K109" s="63" t="s">
        <v>78</v>
      </c>
      <c r="L109" s="63" t="s">
        <v>79</v>
      </c>
      <c r="M109" s="63" t="s">
        <v>185</v>
      </c>
      <c r="N109" s="63" t="s">
        <v>186</v>
      </c>
      <c r="O109" s="63" t="s">
        <v>187</v>
      </c>
      <c r="P109" s="63" t="s">
        <v>194</v>
      </c>
      <c r="Q109" s="64" t="s">
        <v>5</v>
      </c>
      <c r="R109" s="41">
        <f>SUM(R110:R113)</f>
        <v>406626</v>
      </c>
    </row>
    <row r="110" spans="1:19" ht="16.5" customHeight="1">
      <c r="A110" s="115"/>
      <c r="B110" s="113"/>
      <c r="C110" s="133" t="s">
        <v>203</v>
      </c>
      <c r="D110" s="65" t="s">
        <v>2</v>
      </c>
      <c r="E110" s="43">
        <v>503</v>
      </c>
      <c r="F110" s="43">
        <v>503</v>
      </c>
      <c r="G110" s="43">
        <v>503</v>
      </c>
      <c r="H110" s="43">
        <v>503</v>
      </c>
      <c r="I110" s="43">
        <v>503</v>
      </c>
      <c r="J110" s="43">
        <v>503</v>
      </c>
      <c r="K110" s="43">
        <v>503</v>
      </c>
      <c r="L110" s="43">
        <v>503</v>
      </c>
      <c r="M110" s="43">
        <v>505</v>
      </c>
      <c r="N110" s="43">
        <v>505</v>
      </c>
      <c r="O110" s="43">
        <v>505</v>
      </c>
      <c r="P110" s="43">
        <v>505</v>
      </c>
      <c r="Q110" s="45" t="s">
        <v>80</v>
      </c>
      <c r="R110" s="30">
        <f>P110*S110*12</f>
        <v>406626</v>
      </c>
      <c r="S110" s="31">
        <v>67.099999999999994</v>
      </c>
    </row>
    <row r="111" spans="1:19" ht="16.5" customHeight="1">
      <c r="A111" s="115"/>
      <c r="B111" s="113"/>
      <c r="C111" s="119"/>
      <c r="D111" s="65" t="s">
        <v>23</v>
      </c>
      <c r="E111" s="43" t="s">
        <v>80</v>
      </c>
      <c r="F111" s="43" t="s">
        <v>80</v>
      </c>
      <c r="G111" s="43" t="s">
        <v>80</v>
      </c>
      <c r="H111" s="43" t="s">
        <v>80</v>
      </c>
      <c r="I111" s="43" t="s">
        <v>80</v>
      </c>
      <c r="J111" s="43" t="s">
        <v>80</v>
      </c>
      <c r="K111" s="43" t="s">
        <v>80</v>
      </c>
      <c r="L111" s="43" t="s">
        <v>80</v>
      </c>
      <c r="M111" s="43" t="s">
        <v>80</v>
      </c>
      <c r="N111" s="43" t="s">
        <v>80</v>
      </c>
      <c r="O111" s="43" t="s">
        <v>80</v>
      </c>
      <c r="P111" s="43" t="s">
        <v>80</v>
      </c>
      <c r="Q111" s="45">
        <f>SUM(E111:P111)</f>
        <v>0</v>
      </c>
      <c r="R111" s="30">
        <f>Q111*S111</f>
        <v>0</v>
      </c>
      <c r="S111" s="31">
        <v>18.3</v>
      </c>
    </row>
    <row r="112" spans="1:19" ht="16.5" customHeight="1">
      <c r="A112" s="115"/>
      <c r="B112" s="113"/>
      <c r="C112" s="119"/>
      <c r="D112" s="65" t="s">
        <v>22</v>
      </c>
      <c r="E112" s="43" t="s">
        <v>80</v>
      </c>
      <c r="F112" s="43" t="s">
        <v>80</v>
      </c>
      <c r="G112" s="43" t="s">
        <v>80</v>
      </c>
      <c r="H112" s="43" t="s">
        <v>80</v>
      </c>
      <c r="I112" s="43" t="s">
        <v>80</v>
      </c>
      <c r="J112" s="43" t="s">
        <v>80</v>
      </c>
      <c r="K112" s="43" t="s">
        <v>80</v>
      </c>
      <c r="L112" s="43" t="s">
        <v>80</v>
      </c>
      <c r="M112" s="43" t="s">
        <v>80</v>
      </c>
      <c r="N112" s="43" t="s">
        <v>80</v>
      </c>
      <c r="O112" s="43" t="s">
        <v>80</v>
      </c>
      <c r="P112" s="43" t="s">
        <v>80</v>
      </c>
      <c r="Q112" s="45">
        <f>SUM(E112:P112)</f>
        <v>0</v>
      </c>
      <c r="R112" s="30">
        <f>Q112*S112</f>
        <v>0</v>
      </c>
      <c r="S112" s="31">
        <v>15.66</v>
      </c>
    </row>
    <row r="113" spans="1:19" ht="16.5" customHeight="1" thickBot="1">
      <c r="A113" s="116"/>
      <c r="B113" s="117"/>
      <c r="C113" s="120"/>
      <c r="D113" s="68" t="s">
        <v>66</v>
      </c>
      <c r="E113" s="50" t="s">
        <v>80</v>
      </c>
      <c r="F113" s="50" t="s">
        <v>80</v>
      </c>
      <c r="G113" s="50" t="s">
        <v>80</v>
      </c>
      <c r="H113" s="50" t="s">
        <v>80</v>
      </c>
      <c r="I113" s="50" t="s">
        <v>80</v>
      </c>
      <c r="J113" s="50" t="s">
        <v>80</v>
      </c>
      <c r="K113" s="50" t="s">
        <v>80</v>
      </c>
      <c r="L113" s="50" t="s">
        <v>80</v>
      </c>
      <c r="M113" s="50" t="s">
        <v>80</v>
      </c>
      <c r="N113" s="50" t="s">
        <v>80</v>
      </c>
      <c r="O113" s="50" t="s">
        <v>80</v>
      </c>
      <c r="P113" s="50" t="s">
        <v>80</v>
      </c>
      <c r="Q113" s="51">
        <f>SUM(E113:P113)</f>
        <v>0</v>
      </c>
      <c r="R113" s="30">
        <f>Q113*S113</f>
        <v>0</v>
      </c>
      <c r="S113" s="31">
        <v>13.66</v>
      </c>
    </row>
  </sheetData>
  <mergeCells count="81">
    <mergeCell ref="A109:A113"/>
    <mergeCell ref="B109:B113"/>
    <mergeCell ref="C110:C113"/>
    <mergeCell ref="A99:A103"/>
    <mergeCell ref="B99:B103"/>
    <mergeCell ref="C100:C103"/>
    <mergeCell ref="A104:A108"/>
    <mergeCell ref="B104:B108"/>
    <mergeCell ref="C105:C108"/>
    <mergeCell ref="A95:A98"/>
    <mergeCell ref="B95:B98"/>
    <mergeCell ref="C96:C98"/>
    <mergeCell ref="A87:A90"/>
    <mergeCell ref="B87:B90"/>
    <mergeCell ref="C88:C90"/>
    <mergeCell ref="A91:A94"/>
    <mergeCell ref="B91:B94"/>
    <mergeCell ref="C92:C94"/>
    <mergeCell ref="A79:A82"/>
    <mergeCell ref="B79:B82"/>
    <mergeCell ref="C80:C82"/>
    <mergeCell ref="A83:A86"/>
    <mergeCell ref="B83:B86"/>
    <mergeCell ref="C84:C86"/>
    <mergeCell ref="A71:A74"/>
    <mergeCell ref="B71:B74"/>
    <mergeCell ref="C72:C74"/>
    <mergeCell ref="A75:A78"/>
    <mergeCell ref="B75:B78"/>
    <mergeCell ref="C76:C78"/>
    <mergeCell ref="A63:A66"/>
    <mergeCell ref="B63:B66"/>
    <mergeCell ref="C64:C66"/>
    <mergeCell ref="A67:A70"/>
    <mergeCell ref="B67:B70"/>
    <mergeCell ref="C68:C70"/>
    <mergeCell ref="A55:A58"/>
    <mergeCell ref="B55:B58"/>
    <mergeCell ref="C56:C58"/>
    <mergeCell ref="A59:A62"/>
    <mergeCell ref="B59:B62"/>
    <mergeCell ref="C60:C62"/>
    <mergeCell ref="A47:A50"/>
    <mergeCell ref="B47:B50"/>
    <mergeCell ref="C48:C50"/>
    <mergeCell ref="A51:A54"/>
    <mergeCell ref="B51:B54"/>
    <mergeCell ref="C52:C54"/>
    <mergeCell ref="A39:A42"/>
    <mergeCell ref="B39:B42"/>
    <mergeCell ref="C40:C42"/>
    <mergeCell ref="A43:A46"/>
    <mergeCell ref="B43:B46"/>
    <mergeCell ref="C44:C46"/>
    <mergeCell ref="A31:A34"/>
    <mergeCell ref="B31:B34"/>
    <mergeCell ref="C32:C34"/>
    <mergeCell ref="A35:A38"/>
    <mergeCell ref="B35:B38"/>
    <mergeCell ref="C36:C38"/>
    <mergeCell ref="A23:A26"/>
    <mergeCell ref="B23:B26"/>
    <mergeCell ref="C24:C26"/>
    <mergeCell ref="A27:A30"/>
    <mergeCell ref="B27:B30"/>
    <mergeCell ref="C28:C30"/>
    <mergeCell ref="A15:A18"/>
    <mergeCell ref="B15:B18"/>
    <mergeCell ref="C16:C18"/>
    <mergeCell ref="A19:A22"/>
    <mergeCell ref="B19:B22"/>
    <mergeCell ref="C20:C22"/>
    <mergeCell ref="A3:A6"/>
    <mergeCell ref="B3:B6"/>
    <mergeCell ref="C4:C6"/>
    <mergeCell ref="A11:A14"/>
    <mergeCell ref="B11:B14"/>
    <mergeCell ref="C12:C14"/>
    <mergeCell ref="A7:A10"/>
    <mergeCell ref="B7:B10"/>
    <mergeCell ref="C8:C10"/>
  </mergeCells>
  <phoneticPr fontId="1"/>
  <dataValidations count="3">
    <dataValidation type="list" allowBlank="1" showInputMessage="1" showErrorMessage="1" sqref="C96:C98 C12:C14 C16:C18 C20:C22 C24:C26 C28:C30 C32:C34 C36:C38 C40:C42 C44:C46 C48:C50 C52:C54 C56:C58 C60:C62 C64:C66 C68:C70 C72:C74 C76:C78 C80:C82 C84:C86 C88:C90 C92:C94 C4:C6" xr:uid="{57D5BE4E-C7F7-4B9B-8E78-7A69F7B379A7}">
      <formula1>"FRプランA,FRプランB,FRプランC,第２種プランA,第２種プランB,第２種プランL,第２種プランH"</formula1>
    </dataValidation>
    <dataValidation type="list" allowBlank="1" showInputMessage="1" showErrorMessage="1" sqref="C100:C103" xr:uid="{9254335D-FB2D-483A-AC22-A45B746B638A}">
      <formula1>"WEプランA,WEプランB,WEプランC"</formula1>
    </dataValidation>
    <dataValidation type="list" allowBlank="1" showInputMessage="1" showErrorMessage="1" sqref="C105:C108" xr:uid="{1B8FE79E-16DD-4098-922A-950020004230}">
      <formula1>"TOU,TOU2,第１種プランＡ,第１種プランB,第１種プランL,第１種プランH"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6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61"/>
  <sheetViews>
    <sheetView view="pageBreakPreview" zoomScale="85" zoomScaleNormal="100" zoomScaleSheetLayoutView="85" workbookViewId="0">
      <pane xSplit="4" topLeftCell="E1" activePane="topRight" state="frozen"/>
      <selection activeCell="J54" sqref="J54"/>
      <selection pane="topRight"/>
    </sheetView>
  </sheetViews>
  <sheetFormatPr defaultColWidth="9" defaultRowHeight="16.5" customHeight="1"/>
  <cols>
    <col min="1" max="1" width="3.125" style="29" bestFit="1" customWidth="1"/>
    <col min="2" max="2" width="17.25" style="29" bestFit="1" customWidth="1"/>
    <col min="3" max="3" width="9" style="29"/>
    <col min="4" max="4" width="22.375" style="30" customWidth="1"/>
    <col min="5" max="16" width="11.125" style="30" customWidth="1"/>
    <col min="17" max="17" width="11.125" style="29" customWidth="1"/>
    <col min="18" max="18" width="12.25" style="30" bestFit="1" customWidth="1"/>
    <col min="19" max="19" width="11" style="31" bestFit="1" customWidth="1"/>
    <col min="20" max="16384" width="9" style="30"/>
  </cols>
  <sheetData>
    <row r="1" spans="1:19" ht="31.5" customHeight="1">
      <c r="B1" s="28" t="s">
        <v>189</v>
      </c>
      <c r="C1" s="28"/>
      <c r="D1" s="28"/>
      <c r="E1" s="28"/>
      <c r="R1" s="30" t="s">
        <v>6</v>
      </c>
      <c r="S1" s="31" t="s">
        <v>7</v>
      </c>
    </row>
    <row r="2" spans="1:19" ht="31.5" customHeight="1" thickBot="1">
      <c r="B2" s="32"/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5" t="s">
        <v>5</v>
      </c>
      <c r="R2" s="36">
        <f>SUM(R31,R35,R39,R47,R51,R43,R19,R23,R27,R7,R11,R15,R3,R55)</f>
        <v>111491522.25599998</v>
      </c>
    </row>
    <row r="3" spans="1:19" ht="16.5" customHeight="1">
      <c r="A3" s="135">
        <v>1</v>
      </c>
      <c r="B3" s="104" t="s">
        <v>20</v>
      </c>
      <c r="C3" s="37" t="s">
        <v>1</v>
      </c>
      <c r="D3" s="38" t="s">
        <v>0</v>
      </c>
      <c r="E3" s="39" t="s">
        <v>15</v>
      </c>
      <c r="F3" s="39" t="s">
        <v>16</v>
      </c>
      <c r="G3" s="39" t="s">
        <v>17</v>
      </c>
      <c r="H3" s="39" t="s">
        <v>18</v>
      </c>
      <c r="I3" s="39" t="s">
        <v>19</v>
      </c>
      <c r="J3" s="39" t="s">
        <v>196</v>
      </c>
      <c r="K3" s="39" t="s">
        <v>78</v>
      </c>
      <c r="L3" s="39" t="s">
        <v>79</v>
      </c>
      <c r="M3" s="39" t="s">
        <v>185</v>
      </c>
      <c r="N3" s="39" t="s">
        <v>186</v>
      </c>
      <c r="O3" s="39" t="s">
        <v>187</v>
      </c>
      <c r="P3" s="39" t="s">
        <v>188</v>
      </c>
      <c r="Q3" s="40" t="s">
        <v>5</v>
      </c>
      <c r="R3" s="41">
        <f>SUM(R4:R6)</f>
        <v>34601085.390000001</v>
      </c>
    </row>
    <row r="4" spans="1:19" ht="16.5" customHeight="1">
      <c r="A4" s="136"/>
      <c r="B4" s="105"/>
      <c r="C4" s="138" t="s">
        <v>82</v>
      </c>
      <c r="D4" s="42" t="s">
        <v>2</v>
      </c>
      <c r="E4" s="46">
        <v>700</v>
      </c>
      <c r="F4" s="46">
        <v>700</v>
      </c>
      <c r="G4" s="46">
        <v>700</v>
      </c>
      <c r="H4" s="46">
        <v>700</v>
      </c>
      <c r="I4" s="46">
        <v>700</v>
      </c>
      <c r="J4" s="46">
        <v>700</v>
      </c>
      <c r="K4" s="46">
        <v>700</v>
      </c>
      <c r="L4" s="46">
        <v>700</v>
      </c>
      <c r="M4" s="46">
        <v>700</v>
      </c>
      <c r="N4" s="46">
        <v>700</v>
      </c>
      <c r="O4" s="46">
        <v>700</v>
      </c>
      <c r="P4" s="46">
        <v>700</v>
      </c>
      <c r="Q4" s="45" t="s">
        <v>80</v>
      </c>
      <c r="R4" s="30">
        <f>P4*S4*12*0.85</f>
        <v>11743586.4</v>
      </c>
      <c r="S4" s="31">
        <v>1644.76</v>
      </c>
    </row>
    <row r="5" spans="1:19" ht="16.5" customHeight="1">
      <c r="A5" s="136"/>
      <c r="B5" s="105"/>
      <c r="C5" s="105"/>
      <c r="D5" s="42" t="s">
        <v>4</v>
      </c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80</v>
      </c>
      <c r="L5" s="47">
        <v>150870</v>
      </c>
      <c r="M5" s="46">
        <v>183514</v>
      </c>
      <c r="N5" s="46">
        <v>151175</v>
      </c>
      <c r="O5" s="47" t="s">
        <v>80</v>
      </c>
      <c r="P5" s="47" t="s">
        <v>80</v>
      </c>
      <c r="Q5" s="45">
        <f>SUM(E5:P5)</f>
        <v>485559</v>
      </c>
      <c r="R5" s="30">
        <f>Q5*S5</f>
        <v>8375892.75</v>
      </c>
      <c r="S5" s="31">
        <v>17.25</v>
      </c>
    </row>
    <row r="6" spans="1:19" ht="16.5" customHeight="1" thickBot="1">
      <c r="A6" s="137"/>
      <c r="B6" s="109"/>
      <c r="C6" s="109"/>
      <c r="D6" s="42" t="s">
        <v>3</v>
      </c>
      <c r="E6" s="47">
        <v>97091</v>
      </c>
      <c r="F6" s="46">
        <v>118034</v>
      </c>
      <c r="G6" s="46">
        <v>108938</v>
      </c>
      <c r="H6" s="46">
        <v>107950</v>
      </c>
      <c r="I6" s="46">
        <v>81082</v>
      </c>
      <c r="J6" s="46">
        <v>88201</v>
      </c>
      <c r="K6" s="46">
        <v>117930</v>
      </c>
      <c r="L6" s="47" t="s">
        <v>80</v>
      </c>
      <c r="M6" s="47" t="s">
        <v>80</v>
      </c>
      <c r="N6" s="47" t="s">
        <v>80</v>
      </c>
      <c r="O6" s="46">
        <v>93658</v>
      </c>
      <c r="P6" s="47">
        <v>83255</v>
      </c>
      <c r="Q6" s="45">
        <f>SUM(E6:P6)</f>
        <v>896139</v>
      </c>
      <c r="R6" s="30">
        <f>Q6*S6</f>
        <v>14481606.24</v>
      </c>
      <c r="S6" s="31">
        <v>16.16</v>
      </c>
    </row>
    <row r="7" spans="1:19" ht="16.5" customHeight="1">
      <c r="A7" s="135">
        <v>2</v>
      </c>
      <c r="B7" s="126" t="s">
        <v>182</v>
      </c>
      <c r="C7" s="37" t="s">
        <v>1</v>
      </c>
      <c r="D7" s="38" t="s">
        <v>0</v>
      </c>
      <c r="E7" s="39" t="s">
        <v>15</v>
      </c>
      <c r="F7" s="39" t="s">
        <v>16</v>
      </c>
      <c r="G7" s="39" t="s">
        <v>17</v>
      </c>
      <c r="H7" s="39" t="s">
        <v>18</v>
      </c>
      <c r="I7" s="39" t="s">
        <v>19</v>
      </c>
      <c r="J7" s="39" t="s">
        <v>196</v>
      </c>
      <c r="K7" s="39" t="s">
        <v>78</v>
      </c>
      <c r="L7" s="39" t="s">
        <v>79</v>
      </c>
      <c r="M7" s="39" t="s">
        <v>185</v>
      </c>
      <c r="N7" s="39" t="s">
        <v>186</v>
      </c>
      <c r="O7" s="39" t="s">
        <v>187</v>
      </c>
      <c r="P7" s="39" t="s">
        <v>188</v>
      </c>
      <c r="Q7" s="40" t="s">
        <v>5</v>
      </c>
      <c r="R7" s="41">
        <f>SUM(R8:R10)</f>
        <v>11186215.107999999</v>
      </c>
    </row>
    <row r="8" spans="1:19" ht="16.5" customHeight="1">
      <c r="A8" s="136"/>
      <c r="B8" s="105"/>
      <c r="C8" s="106" t="s">
        <v>97</v>
      </c>
      <c r="D8" s="42" t="s">
        <v>2</v>
      </c>
      <c r="E8" s="46">
        <v>290</v>
      </c>
      <c r="F8" s="46">
        <v>290</v>
      </c>
      <c r="G8" s="46">
        <v>290</v>
      </c>
      <c r="H8" s="46">
        <v>290</v>
      </c>
      <c r="I8" s="46">
        <v>290</v>
      </c>
      <c r="J8" s="46">
        <v>290</v>
      </c>
      <c r="K8" s="46">
        <v>290</v>
      </c>
      <c r="L8" s="47">
        <v>290</v>
      </c>
      <c r="M8" s="46">
        <v>290</v>
      </c>
      <c r="N8" s="46">
        <v>290</v>
      </c>
      <c r="O8" s="46">
        <v>291</v>
      </c>
      <c r="P8" s="47">
        <v>291</v>
      </c>
      <c r="Q8" s="45" t="s">
        <v>80</v>
      </c>
      <c r="R8" s="30">
        <f>P8*S8*12*0.85</f>
        <v>3802976.568</v>
      </c>
      <c r="S8" s="31">
        <v>1281.24</v>
      </c>
    </row>
    <row r="9" spans="1:19" ht="16.5" customHeight="1">
      <c r="A9" s="136"/>
      <c r="B9" s="105"/>
      <c r="C9" s="107"/>
      <c r="D9" s="42" t="s">
        <v>4</v>
      </c>
      <c r="E9" s="46" t="s">
        <v>80</v>
      </c>
      <c r="F9" s="46" t="s">
        <v>80</v>
      </c>
      <c r="G9" s="46" t="s">
        <v>80</v>
      </c>
      <c r="H9" s="46" t="s">
        <v>80</v>
      </c>
      <c r="I9" s="46" t="s">
        <v>80</v>
      </c>
      <c r="J9" s="46" t="s">
        <v>80</v>
      </c>
      <c r="K9" s="46" t="s">
        <v>80</v>
      </c>
      <c r="L9" s="47">
        <v>39730</v>
      </c>
      <c r="M9" s="46">
        <v>40246</v>
      </c>
      <c r="N9" s="46">
        <v>29578</v>
      </c>
      <c r="O9" s="46" t="s">
        <v>126</v>
      </c>
      <c r="P9" s="47" t="s">
        <v>126</v>
      </c>
      <c r="Q9" s="45">
        <f>SUM(E9:P9)</f>
        <v>109554</v>
      </c>
      <c r="R9" s="30">
        <f>Q9*S9</f>
        <v>1992787.2600000002</v>
      </c>
      <c r="S9" s="31">
        <v>18.190000000000001</v>
      </c>
    </row>
    <row r="10" spans="1:19" ht="16.5" customHeight="1" thickBot="1">
      <c r="A10" s="137"/>
      <c r="B10" s="105"/>
      <c r="C10" s="107"/>
      <c r="D10" s="42" t="s">
        <v>3</v>
      </c>
      <c r="E10" s="47">
        <v>36781</v>
      </c>
      <c r="F10" s="46">
        <v>30666</v>
      </c>
      <c r="G10" s="46">
        <v>36873</v>
      </c>
      <c r="H10" s="46">
        <v>35233</v>
      </c>
      <c r="I10" s="46">
        <v>30728</v>
      </c>
      <c r="J10" s="46">
        <v>29738</v>
      </c>
      <c r="K10" s="46">
        <v>35831</v>
      </c>
      <c r="L10" s="47" t="s">
        <v>80</v>
      </c>
      <c r="M10" s="46" t="s">
        <v>126</v>
      </c>
      <c r="N10" s="46" t="s">
        <v>126</v>
      </c>
      <c r="O10" s="46">
        <v>42135</v>
      </c>
      <c r="P10" s="47">
        <v>39287</v>
      </c>
      <c r="Q10" s="45">
        <f>SUM(E10:P10)</f>
        <v>317272</v>
      </c>
      <c r="R10" s="30">
        <f>Q10*S10</f>
        <v>5390451.2799999993</v>
      </c>
      <c r="S10" s="31">
        <v>16.989999999999998</v>
      </c>
    </row>
    <row r="11" spans="1:19" ht="16.5" customHeight="1">
      <c r="A11" s="135">
        <v>3</v>
      </c>
      <c r="B11" s="104" t="s">
        <v>179</v>
      </c>
      <c r="C11" s="37" t="s">
        <v>1</v>
      </c>
      <c r="D11" s="38" t="s">
        <v>0</v>
      </c>
      <c r="E11" s="39" t="s">
        <v>15</v>
      </c>
      <c r="F11" s="39" t="s">
        <v>16</v>
      </c>
      <c r="G11" s="39" t="s">
        <v>17</v>
      </c>
      <c r="H11" s="39" t="s">
        <v>18</v>
      </c>
      <c r="I11" s="39" t="s">
        <v>19</v>
      </c>
      <c r="J11" s="39" t="s">
        <v>196</v>
      </c>
      <c r="K11" s="39" t="s">
        <v>78</v>
      </c>
      <c r="L11" s="39" t="s">
        <v>79</v>
      </c>
      <c r="M11" s="39" t="s">
        <v>185</v>
      </c>
      <c r="N11" s="39" t="s">
        <v>186</v>
      </c>
      <c r="O11" s="39" t="s">
        <v>187</v>
      </c>
      <c r="P11" s="39" t="s">
        <v>188</v>
      </c>
      <c r="Q11" s="40" t="s">
        <v>5</v>
      </c>
      <c r="R11" s="41">
        <f>SUM(R12:R14)</f>
        <v>3085962.97</v>
      </c>
    </row>
    <row r="12" spans="1:19" ht="16.5" customHeight="1">
      <c r="A12" s="136"/>
      <c r="B12" s="105"/>
      <c r="C12" s="106" t="s">
        <v>128</v>
      </c>
      <c r="D12" s="42" t="s">
        <v>2</v>
      </c>
      <c r="E12" s="46">
        <v>55</v>
      </c>
      <c r="F12" s="46">
        <v>55</v>
      </c>
      <c r="G12" s="46">
        <v>55</v>
      </c>
      <c r="H12" s="46">
        <v>55</v>
      </c>
      <c r="I12" s="46">
        <v>55</v>
      </c>
      <c r="J12" s="46">
        <v>55</v>
      </c>
      <c r="K12" s="46">
        <v>55</v>
      </c>
      <c r="L12" s="47">
        <v>55</v>
      </c>
      <c r="M12" s="46">
        <v>55</v>
      </c>
      <c r="N12" s="46">
        <v>55</v>
      </c>
      <c r="O12" s="46">
        <v>55</v>
      </c>
      <c r="P12" s="47">
        <v>55</v>
      </c>
      <c r="Q12" s="45" t="s">
        <v>80</v>
      </c>
      <c r="R12" s="30">
        <f>P12*S12*12*0.85</f>
        <v>1033788.3600000001</v>
      </c>
      <c r="S12" s="31">
        <v>1842.76</v>
      </c>
    </row>
    <row r="13" spans="1:19" ht="16.5" customHeight="1">
      <c r="A13" s="136"/>
      <c r="B13" s="105"/>
      <c r="C13" s="107"/>
      <c r="D13" s="42" t="s">
        <v>4</v>
      </c>
      <c r="E13" s="46" t="s">
        <v>80</v>
      </c>
      <c r="F13" s="46" t="s">
        <v>80</v>
      </c>
      <c r="G13" s="46" t="s">
        <v>80</v>
      </c>
      <c r="H13" s="46" t="s">
        <v>80</v>
      </c>
      <c r="I13" s="46" t="s">
        <v>80</v>
      </c>
      <c r="J13" s="46" t="s">
        <v>80</v>
      </c>
      <c r="K13" s="46" t="s">
        <v>80</v>
      </c>
      <c r="L13" s="47">
        <v>12153</v>
      </c>
      <c r="M13" s="46">
        <v>13425</v>
      </c>
      <c r="N13" s="46">
        <v>11745</v>
      </c>
      <c r="O13" s="46" t="s">
        <v>126</v>
      </c>
      <c r="P13" s="47" t="s">
        <v>126</v>
      </c>
      <c r="Q13" s="45">
        <f>SUM(E13:P13)</f>
        <v>37323</v>
      </c>
      <c r="R13" s="30">
        <f>Q13*S13</f>
        <v>602019.99</v>
      </c>
      <c r="S13" s="31">
        <v>16.13</v>
      </c>
    </row>
    <row r="14" spans="1:19" ht="16.5" customHeight="1" thickBot="1">
      <c r="A14" s="137"/>
      <c r="B14" s="105"/>
      <c r="C14" s="107"/>
      <c r="D14" s="42" t="s">
        <v>3</v>
      </c>
      <c r="E14" s="47">
        <v>11610</v>
      </c>
      <c r="F14" s="46">
        <v>12498</v>
      </c>
      <c r="G14" s="46">
        <v>11628</v>
      </c>
      <c r="H14" s="46">
        <v>11489</v>
      </c>
      <c r="I14" s="46">
        <v>10084</v>
      </c>
      <c r="J14" s="46">
        <v>9312</v>
      </c>
      <c r="K14" s="46">
        <v>10737</v>
      </c>
      <c r="L14" s="47" t="s">
        <v>80</v>
      </c>
      <c r="M14" s="47" t="s">
        <v>80</v>
      </c>
      <c r="N14" s="47" t="s">
        <v>80</v>
      </c>
      <c r="O14" s="46">
        <v>9302</v>
      </c>
      <c r="P14" s="47">
        <v>9123</v>
      </c>
      <c r="Q14" s="45">
        <f>SUM(E14:P14)</f>
        <v>95783</v>
      </c>
      <c r="R14" s="30">
        <f>Q14*S14</f>
        <v>1450154.62</v>
      </c>
      <c r="S14" s="31">
        <v>15.14</v>
      </c>
    </row>
    <row r="15" spans="1:19" ht="16.5" customHeight="1">
      <c r="A15" s="135">
        <v>4</v>
      </c>
      <c r="B15" s="104" t="s">
        <v>180</v>
      </c>
      <c r="C15" s="37" t="s">
        <v>1</v>
      </c>
      <c r="D15" s="38" t="s">
        <v>0</v>
      </c>
      <c r="E15" s="39" t="s">
        <v>15</v>
      </c>
      <c r="F15" s="39" t="s">
        <v>16</v>
      </c>
      <c r="G15" s="39" t="s">
        <v>17</v>
      </c>
      <c r="H15" s="39" t="s">
        <v>18</v>
      </c>
      <c r="I15" s="39" t="s">
        <v>19</v>
      </c>
      <c r="J15" s="39" t="s">
        <v>196</v>
      </c>
      <c r="K15" s="39" t="s">
        <v>78</v>
      </c>
      <c r="L15" s="39" t="s">
        <v>79</v>
      </c>
      <c r="M15" s="39" t="s">
        <v>185</v>
      </c>
      <c r="N15" s="39" t="s">
        <v>186</v>
      </c>
      <c r="O15" s="39" t="s">
        <v>187</v>
      </c>
      <c r="P15" s="39" t="s">
        <v>188</v>
      </c>
      <c r="Q15" s="40" t="s">
        <v>5</v>
      </c>
      <c r="R15" s="41">
        <f>SUM(R16:R18)</f>
        <v>3225302.2980000004</v>
      </c>
    </row>
    <row r="16" spans="1:19" ht="16.5" customHeight="1">
      <c r="A16" s="136"/>
      <c r="B16" s="105"/>
      <c r="C16" s="106" t="s">
        <v>82</v>
      </c>
      <c r="D16" s="42" t="s">
        <v>2</v>
      </c>
      <c r="E16" s="46">
        <v>158</v>
      </c>
      <c r="F16" s="46">
        <v>159</v>
      </c>
      <c r="G16" s="46">
        <v>159</v>
      </c>
      <c r="H16" s="46">
        <v>159</v>
      </c>
      <c r="I16" s="46">
        <v>159</v>
      </c>
      <c r="J16" s="46">
        <v>159</v>
      </c>
      <c r="K16" s="46">
        <v>159</v>
      </c>
      <c r="L16" s="46">
        <v>159</v>
      </c>
      <c r="M16" s="46">
        <v>159</v>
      </c>
      <c r="N16" s="46">
        <v>159</v>
      </c>
      <c r="O16" s="46">
        <v>159</v>
      </c>
      <c r="P16" s="46">
        <v>159</v>
      </c>
      <c r="Q16" s="45" t="s">
        <v>80</v>
      </c>
      <c r="R16" s="30">
        <f>P16*S16*12*0.85</f>
        <v>2667471.7680000002</v>
      </c>
      <c r="S16" s="31">
        <v>1644.76</v>
      </c>
    </row>
    <row r="17" spans="1:19" ht="16.5" customHeight="1">
      <c r="A17" s="136"/>
      <c r="B17" s="105"/>
      <c r="C17" s="107"/>
      <c r="D17" s="42" t="s">
        <v>4</v>
      </c>
      <c r="E17" s="46" t="s">
        <v>80</v>
      </c>
      <c r="F17" s="46" t="s">
        <v>80</v>
      </c>
      <c r="G17" s="46" t="s">
        <v>80</v>
      </c>
      <c r="H17" s="46" t="s">
        <v>80</v>
      </c>
      <c r="I17" s="46" t="s">
        <v>80</v>
      </c>
      <c r="J17" s="46" t="s">
        <v>80</v>
      </c>
      <c r="K17" s="46" t="s">
        <v>80</v>
      </c>
      <c r="L17" s="47">
        <v>2066</v>
      </c>
      <c r="M17" s="46">
        <v>2882</v>
      </c>
      <c r="N17" s="46">
        <v>4173</v>
      </c>
      <c r="O17" s="46" t="s">
        <v>80</v>
      </c>
      <c r="P17" s="46" t="s">
        <v>80</v>
      </c>
      <c r="Q17" s="45">
        <f>SUM(E17:P17)</f>
        <v>9121</v>
      </c>
      <c r="R17" s="30">
        <f>Q17*S17</f>
        <v>157337.25</v>
      </c>
      <c r="S17" s="31">
        <v>17.25</v>
      </c>
    </row>
    <row r="18" spans="1:19" ht="16.5" customHeight="1" thickBot="1">
      <c r="A18" s="137"/>
      <c r="B18" s="105"/>
      <c r="C18" s="107"/>
      <c r="D18" s="42" t="s">
        <v>3</v>
      </c>
      <c r="E18" s="47">
        <v>3154</v>
      </c>
      <c r="F18" s="46">
        <v>3878</v>
      </c>
      <c r="G18" s="46">
        <v>2131</v>
      </c>
      <c r="H18" s="46">
        <v>2905</v>
      </c>
      <c r="I18" s="46">
        <v>3264</v>
      </c>
      <c r="J18" s="46">
        <v>1805</v>
      </c>
      <c r="K18" s="46">
        <v>2360</v>
      </c>
      <c r="L18" s="47" t="s">
        <v>80</v>
      </c>
      <c r="M18" s="47" t="s">
        <v>80</v>
      </c>
      <c r="N18" s="47" t="s">
        <v>80</v>
      </c>
      <c r="O18" s="47">
        <v>3045</v>
      </c>
      <c r="P18" s="47">
        <v>2241</v>
      </c>
      <c r="Q18" s="45">
        <f>SUM(E18:P18)</f>
        <v>24783</v>
      </c>
      <c r="R18" s="30">
        <f>Q18*S18</f>
        <v>400493.28</v>
      </c>
      <c r="S18" s="31">
        <v>16.16</v>
      </c>
    </row>
    <row r="19" spans="1:19" ht="16.5" customHeight="1">
      <c r="A19" s="102">
        <v>5</v>
      </c>
      <c r="B19" s="104" t="s">
        <v>176</v>
      </c>
      <c r="C19" s="37" t="s">
        <v>1</v>
      </c>
      <c r="D19" s="38" t="s">
        <v>0</v>
      </c>
      <c r="E19" s="39" t="s">
        <v>15</v>
      </c>
      <c r="F19" s="39" t="s">
        <v>16</v>
      </c>
      <c r="G19" s="39" t="s">
        <v>17</v>
      </c>
      <c r="H19" s="39" t="s">
        <v>18</v>
      </c>
      <c r="I19" s="39" t="s">
        <v>19</v>
      </c>
      <c r="J19" s="39" t="s">
        <v>196</v>
      </c>
      <c r="K19" s="39" t="s">
        <v>78</v>
      </c>
      <c r="L19" s="39" t="s">
        <v>79</v>
      </c>
      <c r="M19" s="39" t="s">
        <v>185</v>
      </c>
      <c r="N19" s="39" t="s">
        <v>186</v>
      </c>
      <c r="O19" s="39" t="s">
        <v>187</v>
      </c>
      <c r="P19" s="39" t="s">
        <v>188</v>
      </c>
      <c r="Q19" s="40" t="s">
        <v>5</v>
      </c>
      <c r="R19" s="41">
        <f>SUM(R20:R22)</f>
        <v>5861142.824</v>
      </c>
    </row>
    <row r="20" spans="1:19" ht="16.5" customHeight="1">
      <c r="A20" s="103"/>
      <c r="B20" s="105"/>
      <c r="C20" s="106" t="s">
        <v>82</v>
      </c>
      <c r="D20" s="42" t="s">
        <v>2</v>
      </c>
      <c r="E20" s="46">
        <v>125</v>
      </c>
      <c r="F20" s="46">
        <v>137</v>
      </c>
      <c r="G20" s="46">
        <v>137</v>
      </c>
      <c r="H20" s="46">
        <v>137</v>
      </c>
      <c r="I20" s="46">
        <v>137</v>
      </c>
      <c r="J20" s="46">
        <v>137</v>
      </c>
      <c r="K20" s="46">
        <v>137</v>
      </c>
      <c r="L20" s="47">
        <v>137</v>
      </c>
      <c r="M20" s="46">
        <v>137</v>
      </c>
      <c r="N20" s="46">
        <v>137</v>
      </c>
      <c r="O20" s="46">
        <v>137</v>
      </c>
      <c r="P20" s="47">
        <v>137</v>
      </c>
      <c r="Q20" s="45" t="s">
        <v>80</v>
      </c>
      <c r="R20" s="30">
        <f>P20*S20*12*0.85</f>
        <v>2298387.6239999998</v>
      </c>
      <c r="S20" s="31">
        <v>1644.76</v>
      </c>
    </row>
    <row r="21" spans="1:19" ht="16.5" customHeight="1">
      <c r="A21" s="103"/>
      <c r="B21" s="105"/>
      <c r="C21" s="107"/>
      <c r="D21" s="42" t="s">
        <v>4</v>
      </c>
      <c r="E21" s="46" t="s">
        <v>80</v>
      </c>
      <c r="F21" s="46" t="s">
        <v>80</v>
      </c>
      <c r="G21" s="46" t="s">
        <v>80</v>
      </c>
      <c r="H21" s="46" t="s">
        <v>80</v>
      </c>
      <c r="I21" s="46" t="s">
        <v>80</v>
      </c>
      <c r="J21" s="46" t="s">
        <v>80</v>
      </c>
      <c r="K21" s="46" t="s">
        <v>80</v>
      </c>
      <c r="L21" s="47">
        <v>22361</v>
      </c>
      <c r="M21" s="46">
        <v>14261</v>
      </c>
      <c r="N21" s="46">
        <v>19842</v>
      </c>
      <c r="O21" s="46" t="s">
        <v>80</v>
      </c>
      <c r="P21" s="46" t="s">
        <v>80</v>
      </c>
      <c r="Q21" s="45">
        <f>SUM(E21:P21)</f>
        <v>56464</v>
      </c>
      <c r="R21" s="30">
        <f>Q21*S21</f>
        <v>974004</v>
      </c>
      <c r="S21" s="31">
        <v>17.25</v>
      </c>
    </row>
    <row r="22" spans="1:19" ht="16.5" customHeight="1" thickBot="1">
      <c r="A22" s="103"/>
      <c r="B22" s="105"/>
      <c r="C22" s="107"/>
      <c r="D22" s="42" t="s">
        <v>3</v>
      </c>
      <c r="E22" s="47">
        <v>17008</v>
      </c>
      <c r="F22" s="46">
        <v>20998</v>
      </c>
      <c r="G22" s="46">
        <v>18432</v>
      </c>
      <c r="H22" s="46">
        <v>20494</v>
      </c>
      <c r="I22" s="46">
        <v>16269</v>
      </c>
      <c r="J22" s="46">
        <v>15678</v>
      </c>
      <c r="K22" s="46">
        <v>19201</v>
      </c>
      <c r="L22" s="47" t="s">
        <v>80</v>
      </c>
      <c r="M22" s="46" t="s">
        <v>80</v>
      </c>
      <c r="N22" s="46" t="s">
        <v>80</v>
      </c>
      <c r="O22" s="46">
        <v>17220</v>
      </c>
      <c r="P22" s="47">
        <v>14895</v>
      </c>
      <c r="Q22" s="45">
        <f>SUM(E22:P22)</f>
        <v>160195</v>
      </c>
      <c r="R22" s="30">
        <f>Q22*S22</f>
        <v>2588751.2000000002</v>
      </c>
      <c r="S22" s="31">
        <v>16.16</v>
      </c>
    </row>
    <row r="23" spans="1:19" ht="16.5" customHeight="1">
      <c r="A23" s="102">
        <v>6</v>
      </c>
      <c r="B23" s="104" t="s">
        <v>177</v>
      </c>
      <c r="C23" s="37" t="s">
        <v>1</v>
      </c>
      <c r="D23" s="38" t="s">
        <v>0</v>
      </c>
      <c r="E23" s="39" t="s">
        <v>15</v>
      </c>
      <c r="F23" s="39" t="s">
        <v>16</v>
      </c>
      <c r="G23" s="39" t="s">
        <v>17</v>
      </c>
      <c r="H23" s="39" t="s">
        <v>18</v>
      </c>
      <c r="I23" s="39" t="s">
        <v>19</v>
      </c>
      <c r="J23" s="39" t="s">
        <v>196</v>
      </c>
      <c r="K23" s="39" t="s">
        <v>78</v>
      </c>
      <c r="L23" s="39" t="s">
        <v>79</v>
      </c>
      <c r="M23" s="39" t="s">
        <v>185</v>
      </c>
      <c r="N23" s="39" t="s">
        <v>186</v>
      </c>
      <c r="O23" s="39" t="s">
        <v>187</v>
      </c>
      <c r="P23" s="39" t="s">
        <v>188</v>
      </c>
      <c r="Q23" s="40" t="s">
        <v>5</v>
      </c>
      <c r="R23" s="41">
        <f>SUM(R24:R26)</f>
        <v>7001412.4579999996</v>
      </c>
    </row>
    <row r="24" spans="1:19" ht="16.5" customHeight="1">
      <c r="A24" s="103"/>
      <c r="B24" s="105"/>
      <c r="C24" s="106" t="s">
        <v>82</v>
      </c>
      <c r="D24" s="42" t="s">
        <v>2</v>
      </c>
      <c r="E24" s="46">
        <v>130</v>
      </c>
      <c r="F24" s="46">
        <v>130</v>
      </c>
      <c r="G24" s="46">
        <v>130</v>
      </c>
      <c r="H24" s="46">
        <v>130</v>
      </c>
      <c r="I24" s="46">
        <v>130</v>
      </c>
      <c r="J24" s="46">
        <v>130</v>
      </c>
      <c r="K24" s="46">
        <v>130</v>
      </c>
      <c r="L24" s="47">
        <v>123</v>
      </c>
      <c r="M24" s="46">
        <v>154</v>
      </c>
      <c r="N24" s="46">
        <v>189</v>
      </c>
      <c r="O24" s="46">
        <v>189</v>
      </c>
      <c r="P24" s="47">
        <v>189</v>
      </c>
      <c r="Q24" s="45" t="s">
        <v>80</v>
      </c>
      <c r="R24" s="30">
        <f>P24*S24*12*0.85</f>
        <v>3170768.3280000002</v>
      </c>
      <c r="S24" s="31">
        <v>1644.76</v>
      </c>
    </row>
    <row r="25" spans="1:19" ht="16.5" customHeight="1">
      <c r="A25" s="103"/>
      <c r="B25" s="105"/>
      <c r="C25" s="107"/>
      <c r="D25" s="42" t="s">
        <v>4</v>
      </c>
      <c r="E25" s="46" t="s">
        <v>80</v>
      </c>
      <c r="F25" s="46" t="s">
        <v>80</v>
      </c>
      <c r="G25" s="46" t="s">
        <v>80</v>
      </c>
      <c r="H25" s="46" t="s">
        <v>80</v>
      </c>
      <c r="I25" s="46" t="s">
        <v>80</v>
      </c>
      <c r="J25" s="46" t="s">
        <v>80</v>
      </c>
      <c r="K25" s="46" t="s">
        <v>80</v>
      </c>
      <c r="L25" s="47">
        <v>25989</v>
      </c>
      <c r="M25" s="46">
        <v>21709</v>
      </c>
      <c r="N25" s="46">
        <v>26991</v>
      </c>
      <c r="O25" s="46" t="s">
        <v>80</v>
      </c>
      <c r="P25" s="46" t="s">
        <v>80</v>
      </c>
      <c r="Q25" s="45">
        <f>SUM(E25:P25)</f>
        <v>74689</v>
      </c>
      <c r="R25" s="30">
        <f>Q25*S25</f>
        <v>1288385.25</v>
      </c>
      <c r="S25" s="31">
        <v>17.25</v>
      </c>
    </row>
    <row r="26" spans="1:19" ht="16.5" customHeight="1" thickBot="1">
      <c r="A26" s="103"/>
      <c r="B26" s="105"/>
      <c r="C26" s="107"/>
      <c r="D26" s="42" t="s">
        <v>3</v>
      </c>
      <c r="E26" s="47">
        <v>16256</v>
      </c>
      <c r="F26" s="46">
        <v>18869</v>
      </c>
      <c r="G26" s="46">
        <v>16464</v>
      </c>
      <c r="H26" s="46">
        <v>16552</v>
      </c>
      <c r="I26" s="46">
        <v>15445</v>
      </c>
      <c r="J26" s="46">
        <v>15791</v>
      </c>
      <c r="K26" s="46">
        <v>22243</v>
      </c>
      <c r="L26" s="47" t="s">
        <v>80</v>
      </c>
      <c r="M26" s="46" t="s">
        <v>80</v>
      </c>
      <c r="N26" s="46" t="s">
        <v>80</v>
      </c>
      <c r="O26" s="46">
        <v>19420</v>
      </c>
      <c r="P26" s="47">
        <v>16278</v>
      </c>
      <c r="Q26" s="45">
        <f>SUM(E26:P26)</f>
        <v>157318</v>
      </c>
      <c r="R26" s="30">
        <f>Q26*S26</f>
        <v>2542258.88</v>
      </c>
      <c r="S26" s="31">
        <v>16.16</v>
      </c>
    </row>
    <row r="27" spans="1:19" ht="16.5" customHeight="1">
      <c r="A27" s="102">
        <v>7</v>
      </c>
      <c r="B27" s="104" t="s">
        <v>178</v>
      </c>
      <c r="C27" s="37" t="s">
        <v>1</v>
      </c>
      <c r="D27" s="38" t="s">
        <v>0</v>
      </c>
      <c r="E27" s="39" t="s">
        <v>15</v>
      </c>
      <c r="F27" s="39" t="s">
        <v>16</v>
      </c>
      <c r="G27" s="39" t="s">
        <v>17</v>
      </c>
      <c r="H27" s="39" t="s">
        <v>18</v>
      </c>
      <c r="I27" s="39" t="s">
        <v>19</v>
      </c>
      <c r="J27" s="39" t="s">
        <v>196</v>
      </c>
      <c r="K27" s="39" t="s">
        <v>78</v>
      </c>
      <c r="L27" s="39" t="s">
        <v>79</v>
      </c>
      <c r="M27" s="39" t="s">
        <v>185</v>
      </c>
      <c r="N27" s="39" t="s">
        <v>186</v>
      </c>
      <c r="O27" s="39" t="s">
        <v>187</v>
      </c>
      <c r="P27" s="39" t="s">
        <v>188</v>
      </c>
      <c r="Q27" s="40" t="s">
        <v>5</v>
      </c>
      <c r="R27" s="41">
        <f>SUM(R28:R30)</f>
        <v>3637230.0760000004</v>
      </c>
    </row>
    <row r="28" spans="1:19" ht="16.5" customHeight="1">
      <c r="A28" s="103"/>
      <c r="B28" s="105"/>
      <c r="C28" s="106" t="s">
        <v>82</v>
      </c>
      <c r="D28" s="42" t="s">
        <v>2</v>
      </c>
      <c r="E28" s="46">
        <v>94</v>
      </c>
      <c r="F28" s="46">
        <v>94</v>
      </c>
      <c r="G28" s="46">
        <v>94</v>
      </c>
      <c r="H28" s="46">
        <v>94</v>
      </c>
      <c r="I28" s="46">
        <v>94</v>
      </c>
      <c r="J28" s="46">
        <v>94</v>
      </c>
      <c r="K28" s="46">
        <v>94</v>
      </c>
      <c r="L28" s="47">
        <v>77</v>
      </c>
      <c r="M28" s="46">
        <v>77</v>
      </c>
      <c r="N28" s="46">
        <v>88</v>
      </c>
      <c r="O28" s="46">
        <v>88</v>
      </c>
      <c r="P28" s="47">
        <v>88</v>
      </c>
      <c r="Q28" s="45" t="s">
        <v>80</v>
      </c>
      <c r="R28" s="30">
        <f>P28*S28*12*0.85</f>
        <v>1476336.5760000001</v>
      </c>
      <c r="S28" s="31">
        <v>1644.76</v>
      </c>
    </row>
    <row r="29" spans="1:19" ht="16.5" customHeight="1">
      <c r="A29" s="103"/>
      <c r="B29" s="105"/>
      <c r="C29" s="107"/>
      <c r="D29" s="42" t="s">
        <v>4</v>
      </c>
      <c r="E29" s="46" t="s">
        <v>80</v>
      </c>
      <c r="F29" s="46" t="s">
        <v>80</v>
      </c>
      <c r="G29" s="46" t="s">
        <v>80</v>
      </c>
      <c r="H29" s="46" t="s">
        <v>80</v>
      </c>
      <c r="I29" s="46" t="s">
        <v>80</v>
      </c>
      <c r="J29" s="46" t="s">
        <v>80</v>
      </c>
      <c r="K29" s="46" t="s">
        <v>80</v>
      </c>
      <c r="L29" s="47">
        <v>16614</v>
      </c>
      <c r="M29" s="46">
        <v>14398</v>
      </c>
      <c r="N29" s="46">
        <v>14394</v>
      </c>
      <c r="O29" s="46" t="s">
        <v>80</v>
      </c>
      <c r="P29" s="46" t="s">
        <v>80</v>
      </c>
      <c r="Q29" s="45">
        <f>SUM(E29:P29)</f>
        <v>45406</v>
      </c>
      <c r="R29" s="30">
        <f>Q29*S29</f>
        <v>783253.5</v>
      </c>
      <c r="S29" s="31">
        <v>17.25</v>
      </c>
    </row>
    <row r="30" spans="1:19" ht="16.5" customHeight="1" thickBot="1">
      <c r="A30" s="103"/>
      <c r="B30" s="105"/>
      <c r="C30" s="107"/>
      <c r="D30" s="42" t="s">
        <v>3</v>
      </c>
      <c r="E30" s="47">
        <v>10863</v>
      </c>
      <c r="F30" s="46">
        <v>11578</v>
      </c>
      <c r="G30" s="46">
        <v>9752</v>
      </c>
      <c r="H30" s="46">
        <v>9589</v>
      </c>
      <c r="I30" s="46">
        <v>7928</v>
      </c>
      <c r="J30" s="46">
        <v>7492</v>
      </c>
      <c r="K30" s="46">
        <v>10005</v>
      </c>
      <c r="L30" s="47" t="s">
        <v>80</v>
      </c>
      <c r="M30" s="46" t="s">
        <v>80</v>
      </c>
      <c r="N30" s="46" t="s">
        <v>80</v>
      </c>
      <c r="O30" s="46">
        <v>9997</v>
      </c>
      <c r="P30" s="47">
        <v>8046</v>
      </c>
      <c r="Q30" s="45">
        <f>SUM(E30:P30)</f>
        <v>85250</v>
      </c>
      <c r="R30" s="30">
        <f>Q30*S30</f>
        <v>1377640</v>
      </c>
      <c r="S30" s="31">
        <v>16.16</v>
      </c>
    </row>
    <row r="31" spans="1:19" ht="16.5" customHeight="1">
      <c r="A31" s="102">
        <v>8</v>
      </c>
      <c r="B31" s="104" t="s">
        <v>170</v>
      </c>
      <c r="C31" s="37" t="s">
        <v>1</v>
      </c>
      <c r="D31" s="38" t="s">
        <v>0</v>
      </c>
      <c r="E31" s="39" t="s">
        <v>15</v>
      </c>
      <c r="F31" s="39" t="s">
        <v>16</v>
      </c>
      <c r="G31" s="39" t="s">
        <v>17</v>
      </c>
      <c r="H31" s="39" t="s">
        <v>18</v>
      </c>
      <c r="I31" s="39" t="s">
        <v>19</v>
      </c>
      <c r="J31" s="39" t="s">
        <v>196</v>
      </c>
      <c r="K31" s="39" t="s">
        <v>78</v>
      </c>
      <c r="L31" s="39" t="s">
        <v>79</v>
      </c>
      <c r="M31" s="39" t="s">
        <v>185</v>
      </c>
      <c r="N31" s="39" t="s">
        <v>186</v>
      </c>
      <c r="O31" s="39" t="s">
        <v>187</v>
      </c>
      <c r="P31" s="39" t="s">
        <v>188</v>
      </c>
      <c r="Q31" s="40" t="s">
        <v>5</v>
      </c>
      <c r="R31" s="41">
        <f>SUM(R32:R34)</f>
        <v>4041958.2560000001</v>
      </c>
    </row>
    <row r="32" spans="1:19" ht="16.5" customHeight="1">
      <c r="A32" s="103"/>
      <c r="B32" s="105"/>
      <c r="C32" s="106" t="s">
        <v>82</v>
      </c>
      <c r="D32" s="42" t="s">
        <v>2</v>
      </c>
      <c r="E32" s="46">
        <v>83</v>
      </c>
      <c r="F32" s="46">
        <v>83</v>
      </c>
      <c r="G32" s="46">
        <v>83</v>
      </c>
      <c r="H32" s="46">
        <v>83</v>
      </c>
      <c r="I32" s="46">
        <v>83</v>
      </c>
      <c r="J32" s="46">
        <v>83</v>
      </c>
      <c r="K32" s="46">
        <v>83</v>
      </c>
      <c r="L32" s="47">
        <v>78</v>
      </c>
      <c r="M32" s="46">
        <v>112</v>
      </c>
      <c r="N32" s="46">
        <v>128</v>
      </c>
      <c r="O32" s="46">
        <v>128</v>
      </c>
      <c r="P32" s="47">
        <v>128</v>
      </c>
      <c r="Q32" s="45" t="s">
        <v>80</v>
      </c>
      <c r="R32" s="30">
        <f>P32*S32*12*0.85</f>
        <v>2147398.656</v>
      </c>
      <c r="S32" s="31">
        <v>1644.76</v>
      </c>
    </row>
    <row r="33" spans="1:19" ht="16.5" customHeight="1">
      <c r="A33" s="103"/>
      <c r="B33" s="105"/>
      <c r="C33" s="107"/>
      <c r="D33" s="42" t="s">
        <v>4</v>
      </c>
      <c r="E33" s="46" t="s">
        <v>80</v>
      </c>
      <c r="F33" s="46" t="s">
        <v>80</v>
      </c>
      <c r="G33" s="46" t="s">
        <v>80</v>
      </c>
      <c r="H33" s="46" t="s">
        <v>80</v>
      </c>
      <c r="I33" s="46" t="s">
        <v>80</v>
      </c>
      <c r="J33" s="46" t="s">
        <v>80</v>
      </c>
      <c r="K33" s="46" t="s">
        <v>80</v>
      </c>
      <c r="L33" s="47">
        <v>14263</v>
      </c>
      <c r="M33" s="46">
        <v>6972</v>
      </c>
      <c r="N33" s="46">
        <v>13125</v>
      </c>
      <c r="O33" s="46" t="s">
        <v>80</v>
      </c>
      <c r="P33" s="46" t="s">
        <v>80</v>
      </c>
      <c r="Q33" s="45">
        <f>SUM(E33:P33)</f>
        <v>34360</v>
      </c>
      <c r="R33" s="30">
        <f>Q33*S33</f>
        <v>592710</v>
      </c>
      <c r="S33" s="31">
        <v>17.25</v>
      </c>
    </row>
    <row r="34" spans="1:19" ht="16.5" customHeight="1" thickBot="1">
      <c r="A34" s="103"/>
      <c r="B34" s="105"/>
      <c r="C34" s="107"/>
      <c r="D34" s="42" t="s">
        <v>3</v>
      </c>
      <c r="E34" s="47">
        <v>7505</v>
      </c>
      <c r="F34" s="46">
        <v>9525</v>
      </c>
      <c r="G34" s="46">
        <v>9290</v>
      </c>
      <c r="H34" s="46">
        <v>8243</v>
      </c>
      <c r="I34" s="46">
        <v>6568</v>
      </c>
      <c r="J34" s="46">
        <v>6732</v>
      </c>
      <c r="K34" s="46">
        <v>16049</v>
      </c>
      <c r="L34" s="47" t="s">
        <v>80</v>
      </c>
      <c r="M34" s="46" t="s">
        <v>80</v>
      </c>
      <c r="N34" s="46" t="s">
        <v>80</v>
      </c>
      <c r="O34" s="46">
        <v>8742</v>
      </c>
      <c r="P34" s="47">
        <v>7906</v>
      </c>
      <c r="Q34" s="45">
        <f>SUM(E34:P34)</f>
        <v>80560</v>
      </c>
      <c r="R34" s="30">
        <f>Q34*S34</f>
        <v>1301849.6000000001</v>
      </c>
      <c r="S34" s="31">
        <v>16.16</v>
      </c>
    </row>
    <row r="35" spans="1:19" ht="16.5" customHeight="1">
      <c r="A35" s="102">
        <v>9</v>
      </c>
      <c r="B35" s="104" t="s">
        <v>171</v>
      </c>
      <c r="C35" s="37" t="s">
        <v>1</v>
      </c>
      <c r="D35" s="38" t="s">
        <v>0</v>
      </c>
      <c r="E35" s="39" t="s">
        <v>15</v>
      </c>
      <c r="F35" s="39" t="s">
        <v>16</v>
      </c>
      <c r="G35" s="39" t="s">
        <v>17</v>
      </c>
      <c r="H35" s="39" t="s">
        <v>18</v>
      </c>
      <c r="I35" s="39" t="s">
        <v>19</v>
      </c>
      <c r="J35" s="39" t="s">
        <v>196</v>
      </c>
      <c r="K35" s="39" t="s">
        <v>78</v>
      </c>
      <c r="L35" s="39" t="s">
        <v>79</v>
      </c>
      <c r="M35" s="39" t="s">
        <v>185</v>
      </c>
      <c r="N35" s="39" t="s">
        <v>186</v>
      </c>
      <c r="O35" s="39" t="s">
        <v>187</v>
      </c>
      <c r="P35" s="39" t="s">
        <v>188</v>
      </c>
      <c r="Q35" s="40" t="s">
        <v>5</v>
      </c>
      <c r="R35" s="41">
        <f>SUM(R36:R38)</f>
        <v>3470516.9839999997</v>
      </c>
    </row>
    <row r="36" spans="1:19" ht="16.5" customHeight="1">
      <c r="A36" s="103"/>
      <c r="B36" s="105"/>
      <c r="C36" s="106" t="s">
        <v>82</v>
      </c>
      <c r="D36" s="42" t="s">
        <v>2</v>
      </c>
      <c r="E36" s="46">
        <v>52</v>
      </c>
      <c r="F36" s="46">
        <v>52</v>
      </c>
      <c r="G36" s="46">
        <v>52</v>
      </c>
      <c r="H36" s="46">
        <v>52</v>
      </c>
      <c r="I36" s="46">
        <v>52</v>
      </c>
      <c r="J36" s="46">
        <v>52</v>
      </c>
      <c r="K36" s="46">
        <v>58</v>
      </c>
      <c r="L36" s="47">
        <v>58</v>
      </c>
      <c r="M36" s="46">
        <v>101</v>
      </c>
      <c r="N36" s="46">
        <v>117</v>
      </c>
      <c r="O36" s="46">
        <v>117</v>
      </c>
      <c r="P36" s="47">
        <v>117</v>
      </c>
      <c r="Q36" s="45" t="s">
        <v>80</v>
      </c>
      <c r="R36" s="30">
        <f>P36*S36*12*0.85</f>
        <v>1962856.584</v>
      </c>
      <c r="S36" s="31">
        <v>1644.76</v>
      </c>
    </row>
    <row r="37" spans="1:19" ht="16.5" customHeight="1">
      <c r="A37" s="103"/>
      <c r="B37" s="105"/>
      <c r="C37" s="107"/>
      <c r="D37" s="42" t="s">
        <v>4</v>
      </c>
      <c r="E37" s="46" t="s">
        <v>80</v>
      </c>
      <c r="F37" s="46" t="s">
        <v>80</v>
      </c>
      <c r="G37" s="46" t="s">
        <v>80</v>
      </c>
      <c r="H37" s="46" t="s">
        <v>80</v>
      </c>
      <c r="I37" s="46" t="s">
        <v>80</v>
      </c>
      <c r="J37" s="46" t="s">
        <v>80</v>
      </c>
      <c r="K37" s="46" t="s">
        <v>80</v>
      </c>
      <c r="L37" s="47">
        <v>9402</v>
      </c>
      <c r="M37" s="46">
        <v>5259</v>
      </c>
      <c r="N37" s="46">
        <v>12067</v>
      </c>
      <c r="O37" s="46" t="s">
        <v>80</v>
      </c>
      <c r="P37" s="46" t="s">
        <v>80</v>
      </c>
      <c r="Q37" s="45">
        <f>SUM(E37:P37)</f>
        <v>26728</v>
      </c>
      <c r="R37" s="30">
        <f>Q37*S37</f>
        <v>461058</v>
      </c>
      <c r="S37" s="31">
        <v>17.25</v>
      </c>
    </row>
    <row r="38" spans="1:19" ht="16.5" customHeight="1" thickBot="1">
      <c r="A38" s="103"/>
      <c r="B38" s="105"/>
      <c r="C38" s="107"/>
      <c r="D38" s="42" t="s">
        <v>3</v>
      </c>
      <c r="E38" s="47">
        <v>5882</v>
      </c>
      <c r="F38" s="46">
        <v>6642</v>
      </c>
      <c r="G38" s="46">
        <v>6762</v>
      </c>
      <c r="H38" s="46">
        <v>5779</v>
      </c>
      <c r="I38" s="46">
        <v>5754</v>
      </c>
      <c r="J38" s="46">
        <v>6358</v>
      </c>
      <c r="K38" s="46">
        <v>11060</v>
      </c>
      <c r="L38" s="47" t="s">
        <v>80</v>
      </c>
      <c r="M38" s="46" t="s">
        <v>80</v>
      </c>
      <c r="N38" s="46" t="s">
        <v>80</v>
      </c>
      <c r="O38" s="46">
        <v>8862</v>
      </c>
      <c r="P38" s="47">
        <v>7666</v>
      </c>
      <c r="Q38" s="45">
        <f>SUM(E38:P38)</f>
        <v>64765</v>
      </c>
      <c r="R38" s="30">
        <f>Q38*S38</f>
        <v>1046602.4</v>
      </c>
      <c r="S38" s="31">
        <v>16.16</v>
      </c>
    </row>
    <row r="39" spans="1:19" ht="16.5" customHeight="1">
      <c r="A39" s="102">
        <v>10</v>
      </c>
      <c r="B39" s="104" t="s">
        <v>172</v>
      </c>
      <c r="C39" s="37" t="s">
        <v>1</v>
      </c>
      <c r="D39" s="38" t="s">
        <v>0</v>
      </c>
      <c r="E39" s="39" t="s">
        <v>15</v>
      </c>
      <c r="F39" s="39" t="s">
        <v>16</v>
      </c>
      <c r="G39" s="39" t="s">
        <v>17</v>
      </c>
      <c r="H39" s="39" t="s">
        <v>18</v>
      </c>
      <c r="I39" s="39" t="s">
        <v>19</v>
      </c>
      <c r="J39" s="39" t="s">
        <v>196</v>
      </c>
      <c r="K39" s="39" t="s">
        <v>78</v>
      </c>
      <c r="L39" s="39" t="s">
        <v>79</v>
      </c>
      <c r="M39" s="39" t="s">
        <v>185</v>
      </c>
      <c r="N39" s="39" t="s">
        <v>186</v>
      </c>
      <c r="O39" s="39" t="s">
        <v>187</v>
      </c>
      <c r="P39" s="39" t="s">
        <v>188</v>
      </c>
      <c r="Q39" s="40" t="s">
        <v>5</v>
      </c>
      <c r="R39" s="41">
        <f>SUM(R40:R42)</f>
        <v>3502337.2359999996</v>
      </c>
    </row>
    <row r="40" spans="1:19" ht="16.5" customHeight="1">
      <c r="A40" s="103"/>
      <c r="B40" s="105"/>
      <c r="C40" s="106" t="s">
        <v>82</v>
      </c>
      <c r="D40" s="42" t="s">
        <v>2</v>
      </c>
      <c r="E40" s="46">
        <v>55</v>
      </c>
      <c r="F40" s="46">
        <v>55</v>
      </c>
      <c r="G40" s="46">
        <v>55</v>
      </c>
      <c r="H40" s="46">
        <v>55</v>
      </c>
      <c r="I40" s="46">
        <v>55</v>
      </c>
      <c r="J40" s="46">
        <v>55</v>
      </c>
      <c r="K40" s="46">
        <v>55</v>
      </c>
      <c r="L40" s="47">
        <v>58</v>
      </c>
      <c r="M40" s="46">
        <v>65</v>
      </c>
      <c r="N40" s="46">
        <v>98</v>
      </c>
      <c r="O40" s="46">
        <v>98</v>
      </c>
      <c r="P40" s="47">
        <v>98</v>
      </c>
      <c r="Q40" s="45" t="s">
        <v>80</v>
      </c>
      <c r="R40" s="30">
        <f>P40*S40*12*0.85</f>
        <v>1644102.0960000001</v>
      </c>
      <c r="S40" s="31">
        <v>1644.76</v>
      </c>
    </row>
    <row r="41" spans="1:19" ht="16.5" customHeight="1">
      <c r="A41" s="103"/>
      <c r="B41" s="105"/>
      <c r="C41" s="107"/>
      <c r="D41" s="42" t="s">
        <v>4</v>
      </c>
      <c r="E41" s="46" t="s">
        <v>80</v>
      </c>
      <c r="F41" s="46" t="s">
        <v>80</v>
      </c>
      <c r="G41" s="46" t="s">
        <v>80</v>
      </c>
      <c r="H41" s="46" t="s">
        <v>80</v>
      </c>
      <c r="I41" s="46" t="s">
        <v>80</v>
      </c>
      <c r="J41" s="46" t="s">
        <v>80</v>
      </c>
      <c r="K41" s="46" t="s">
        <v>80</v>
      </c>
      <c r="L41" s="47">
        <v>11437</v>
      </c>
      <c r="M41" s="46">
        <v>6324</v>
      </c>
      <c r="N41" s="46">
        <v>11665</v>
      </c>
      <c r="O41" s="46" t="s">
        <v>80</v>
      </c>
      <c r="P41" s="46" t="s">
        <v>80</v>
      </c>
      <c r="Q41" s="45">
        <f>SUM(E41:P41)</f>
        <v>29426</v>
      </c>
      <c r="R41" s="30">
        <f>Q41*S41</f>
        <v>507598.5</v>
      </c>
      <c r="S41" s="31">
        <v>17.25</v>
      </c>
    </row>
    <row r="42" spans="1:19" ht="16.5" customHeight="1" thickBot="1">
      <c r="A42" s="103"/>
      <c r="B42" s="105"/>
      <c r="C42" s="107"/>
      <c r="D42" s="42" t="s">
        <v>3</v>
      </c>
      <c r="E42" s="47">
        <v>8059</v>
      </c>
      <c r="F42" s="46">
        <v>8656</v>
      </c>
      <c r="G42" s="46">
        <v>9178</v>
      </c>
      <c r="H42" s="46">
        <v>7883</v>
      </c>
      <c r="I42" s="46">
        <v>7522</v>
      </c>
      <c r="J42" s="46">
        <v>8044</v>
      </c>
      <c r="K42" s="46">
        <v>12783</v>
      </c>
      <c r="L42" s="47" t="s">
        <v>80</v>
      </c>
      <c r="M42" s="46" t="s">
        <v>80</v>
      </c>
      <c r="N42" s="46" t="s">
        <v>80</v>
      </c>
      <c r="O42" s="46">
        <v>11176</v>
      </c>
      <c r="P42" s="47">
        <v>10278</v>
      </c>
      <c r="Q42" s="45">
        <f>SUM(E42:P42)</f>
        <v>83579</v>
      </c>
      <c r="R42" s="30">
        <f>Q42*S42</f>
        <v>1350636.64</v>
      </c>
      <c r="S42" s="31">
        <v>16.16</v>
      </c>
    </row>
    <row r="43" spans="1:19" ht="16.5" customHeight="1">
      <c r="A43" s="102">
        <v>11</v>
      </c>
      <c r="B43" s="104" t="s">
        <v>175</v>
      </c>
      <c r="C43" s="37" t="s">
        <v>1</v>
      </c>
      <c r="D43" s="38" t="s">
        <v>0</v>
      </c>
      <c r="E43" s="39" t="s">
        <v>15</v>
      </c>
      <c r="F43" s="39" t="s">
        <v>16</v>
      </c>
      <c r="G43" s="39" t="s">
        <v>17</v>
      </c>
      <c r="H43" s="39" t="s">
        <v>18</v>
      </c>
      <c r="I43" s="39" t="s">
        <v>19</v>
      </c>
      <c r="J43" s="39" t="s">
        <v>196</v>
      </c>
      <c r="K43" s="39" t="s">
        <v>78</v>
      </c>
      <c r="L43" s="39" t="s">
        <v>79</v>
      </c>
      <c r="M43" s="39" t="s">
        <v>185</v>
      </c>
      <c r="N43" s="39" t="s">
        <v>186</v>
      </c>
      <c r="O43" s="39" t="s">
        <v>187</v>
      </c>
      <c r="P43" s="39" t="s">
        <v>188</v>
      </c>
      <c r="Q43" s="40" t="s">
        <v>5</v>
      </c>
      <c r="R43" s="41">
        <f>SUM(R44:R46)</f>
        <v>5980061.6180000007</v>
      </c>
    </row>
    <row r="44" spans="1:19" ht="16.5" customHeight="1">
      <c r="A44" s="103"/>
      <c r="B44" s="105"/>
      <c r="C44" s="106" t="s">
        <v>82</v>
      </c>
      <c r="D44" s="42" t="s">
        <v>2</v>
      </c>
      <c r="E44" s="46">
        <v>104</v>
      </c>
      <c r="F44" s="46">
        <v>104</v>
      </c>
      <c r="G44" s="46">
        <v>104</v>
      </c>
      <c r="H44" s="46">
        <v>104</v>
      </c>
      <c r="I44" s="46">
        <v>104</v>
      </c>
      <c r="J44" s="46">
        <v>104</v>
      </c>
      <c r="K44" s="46">
        <v>104</v>
      </c>
      <c r="L44" s="47">
        <v>102</v>
      </c>
      <c r="M44" s="46">
        <v>128</v>
      </c>
      <c r="N44" s="46">
        <v>159</v>
      </c>
      <c r="O44" s="46">
        <v>159</v>
      </c>
      <c r="P44" s="47">
        <v>159</v>
      </c>
      <c r="Q44" s="45" t="s">
        <v>80</v>
      </c>
      <c r="R44" s="30">
        <f>P44*S44*12*0.85</f>
        <v>2667471.7680000002</v>
      </c>
      <c r="S44" s="31">
        <v>1644.76</v>
      </c>
    </row>
    <row r="45" spans="1:19" ht="16.5" customHeight="1">
      <c r="A45" s="103"/>
      <c r="B45" s="105"/>
      <c r="C45" s="107"/>
      <c r="D45" s="42" t="s">
        <v>4</v>
      </c>
      <c r="E45" s="46" t="s">
        <v>80</v>
      </c>
      <c r="F45" s="46" t="s">
        <v>80</v>
      </c>
      <c r="G45" s="46" t="s">
        <v>80</v>
      </c>
      <c r="H45" s="46" t="s">
        <v>80</v>
      </c>
      <c r="I45" s="46" t="s">
        <v>80</v>
      </c>
      <c r="J45" s="46" t="s">
        <v>80</v>
      </c>
      <c r="K45" s="46" t="s">
        <v>80</v>
      </c>
      <c r="L45" s="47">
        <v>19283</v>
      </c>
      <c r="M45" s="46">
        <v>16143</v>
      </c>
      <c r="N45" s="46">
        <v>20363</v>
      </c>
      <c r="O45" s="46" t="s">
        <v>80</v>
      </c>
      <c r="P45" s="46" t="s">
        <v>80</v>
      </c>
      <c r="Q45" s="45">
        <f>SUM(E45:P45)</f>
        <v>55789</v>
      </c>
      <c r="R45" s="30">
        <f>Q45*S45</f>
        <v>962360.25</v>
      </c>
      <c r="S45" s="31">
        <v>17.25</v>
      </c>
    </row>
    <row r="46" spans="1:19" ht="16.5" customHeight="1" thickBot="1">
      <c r="A46" s="103"/>
      <c r="B46" s="105"/>
      <c r="C46" s="107"/>
      <c r="D46" s="42" t="s">
        <v>3</v>
      </c>
      <c r="E46" s="47">
        <v>15190</v>
      </c>
      <c r="F46" s="46">
        <v>16889</v>
      </c>
      <c r="G46" s="46">
        <v>17047</v>
      </c>
      <c r="H46" s="46">
        <v>14943</v>
      </c>
      <c r="I46" s="46">
        <v>13618</v>
      </c>
      <c r="J46" s="46">
        <v>14293</v>
      </c>
      <c r="K46" s="46">
        <v>19967</v>
      </c>
      <c r="L46" s="47" t="s">
        <v>80</v>
      </c>
      <c r="M46" s="46" t="s">
        <v>80</v>
      </c>
      <c r="N46" s="46" t="s">
        <v>80</v>
      </c>
      <c r="O46" s="46">
        <v>17472</v>
      </c>
      <c r="P46" s="47">
        <v>16016</v>
      </c>
      <c r="Q46" s="45">
        <f>SUM(E46:P46)</f>
        <v>145435</v>
      </c>
      <c r="R46" s="30">
        <f>Q46*S46</f>
        <v>2350229.6</v>
      </c>
      <c r="S46" s="31">
        <v>16.16</v>
      </c>
    </row>
    <row r="47" spans="1:19" ht="16.5" customHeight="1">
      <c r="A47" s="102">
        <v>12</v>
      </c>
      <c r="B47" s="104" t="s">
        <v>173</v>
      </c>
      <c r="C47" s="37" t="s">
        <v>1</v>
      </c>
      <c r="D47" s="38" t="s">
        <v>0</v>
      </c>
      <c r="E47" s="39" t="s">
        <v>15</v>
      </c>
      <c r="F47" s="39" t="s">
        <v>16</v>
      </c>
      <c r="G47" s="39" t="s">
        <v>17</v>
      </c>
      <c r="H47" s="39" t="s">
        <v>18</v>
      </c>
      <c r="I47" s="39" t="s">
        <v>19</v>
      </c>
      <c r="J47" s="39" t="s">
        <v>196</v>
      </c>
      <c r="K47" s="39" t="s">
        <v>78</v>
      </c>
      <c r="L47" s="39" t="s">
        <v>79</v>
      </c>
      <c r="M47" s="39" t="s">
        <v>185</v>
      </c>
      <c r="N47" s="39" t="s">
        <v>186</v>
      </c>
      <c r="O47" s="39" t="s">
        <v>187</v>
      </c>
      <c r="P47" s="39" t="s">
        <v>188</v>
      </c>
      <c r="Q47" s="40" t="s">
        <v>5</v>
      </c>
      <c r="R47" s="41">
        <f>SUM(R48:R50)</f>
        <v>3907816.42</v>
      </c>
    </row>
    <row r="48" spans="1:19" ht="16.5" customHeight="1">
      <c r="A48" s="103"/>
      <c r="B48" s="105"/>
      <c r="C48" s="106" t="s">
        <v>82</v>
      </c>
      <c r="D48" s="42" t="s">
        <v>2</v>
      </c>
      <c r="E48" s="46">
        <v>58</v>
      </c>
      <c r="F48" s="46">
        <v>58</v>
      </c>
      <c r="G48" s="46">
        <v>58</v>
      </c>
      <c r="H48" s="46">
        <v>58</v>
      </c>
      <c r="I48" s="46">
        <v>58</v>
      </c>
      <c r="J48" s="46">
        <v>58</v>
      </c>
      <c r="K48" s="46">
        <v>61</v>
      </c>
      <c r="L48" s="47">
        <v>66</v>
      </c>
      <c r="M48" s="46">
        <v>66</v>
      </c>
      <c r="N48" s="46">
        <v>130</v>
      </c>
      <c r="O48" s="46">
        <v>130</v>
      </c>
      <c r="P48" s="47">
        <v>130</v>
      </c>
      <c r="Q48" s="45" t="s">
        <v>80</v>
      </c>
      <c r="R48" s="30">
        <f>P48*S48*12*0.85</f>
        <v>2180951.7599999998</v>
      </c>
      <c r="S48" s="31">
        <v>1644.76</v>
      </c>
    </row>
    <row r="49" spans="1:19" ht="16.5" customHeight="1">
      <c r="A49" s="103"/>
      <c r="B49" s="105"/>
      <c r="C49" s="107"/>
      <c r="D49" s="42" t="s">
        <v>4</v>
      </c>
      <c r="E49" s="46" t="s">
        <v>80</v>
      </c>
      <c r="F49" s="46" t="s">
        <v>80</v>
      </c>
      <c r="G49" s="46" t="s">
        <v>80</v>
      </c>
      <c r="H49" s="46" t="s">
        <v>80</v>
      </c>
      <c r="I49" s="46" t="s">
        <v>80</v>
      </c>
      <c r="J49" s="46" t="s">
        <v>80</v>
      </c>
      <c r="K49" s="46" t="s">
        <v>80</v>
      </c>
      <c r="L49" s="47">
        <v>11586</v>
      </c>
      <c r="M49" s="46">
        <v>6695</v>
      </c>
      <c r="N49" s="46">
        <v>12385</v>
      </c>
      <c r="O49" s="46" t="s">
        <v>80</v>
      </c>
      <c r="P49" s="46" t="s">
        <v>80</v>
      </c>
      <c r="Q49" s="45">
        <f>SUM(E49:P49)</f>
        <v>30666</v>
      </c>
      <c r="R49" s="30">
        <f>Q49*S49</f>
        <v>528988.5</v>
      </c>
      <c r="S49" s="31">
        <v>17.25</v>
      </c>
    </row>
    <row r="50" spans="1:19" ht="16.5" customHeight="1" thickBot="1">
      <c r="A50" s="103"/>
      <c r="B50" s="105"/>
      <c r="C50" s="107"/>
      <c r="D50" s="42" t="s">
        <v>3</v>
      </c>
      <c r="E50" s="47">
        <v>7644</v>
      </c>
      <c r="F50" s="46">
        <v>8130</v>
      </c>
      <c r="G50" s="46">
        <v>8219</v>
      </c>
      <c r="H50" s="46">
        <v>7282</v>
      </c>
      <c r="I50" s="46">
        <v>6777</v>
      </c>
      <c r="J50" s="46">
        <v>7375</v>
      </c>
      <c r="K50" s="46">
        <v>10882</v>
      </c>
      <c r="L50" s="47" t="s">
        <v>80</v>
      </c>
      <c r="M50" s="46" t="s">
        <v>80</v>
      </c>
      <c r="N50" s="46" t="s">
        <v>80</v>
      </c>
      <c r="O50" s="46">
        <v>9290</v>
      </c>
      <c r="P50" s="47">
        <v>8527</v>
      </c>
      <c r="Q50" s="45">
        <f>SUM(E50:P50)</f>
        <v>74126</v>
      </c>
      <c r="R50" s="30">
        <f>Q50*S50</f>
        <v>1197876.1599999999</v>
      </c>
      <c r="S50" s="31">
        <v>16.16</v>
      </c>
    </row>
    <row r="51" spans="1:19" ht="16.5" customHeight="1">
      <c r="A51" s="102">
        <v>13</v>
      </c>
      <c r="B51" s="104" t="s">
        <v>174</v>
      </c>
      <c r="C51" s="37" t="s">
        <v>1</v>
      </c>
      <c r="D51" s="38" t="s">
        <v>0</v>
      </c>
      <c r="E51" s="39" t="s">
        <v>15</v>
      </c>
      <c r="F51" s="39" t="s">
        <v>16</v>
      </c>
      <c r="G51" s="39" t="s">
        <v>17</v>
      </c>
      <c r="H51" s="39" t="s">
        <v>18</v>
      </c>
      <c r="I51" s="39" t="s">
        <v>19</v>
      </c>
      <c r="J51" s="39" t="s">
        <v>196</v>
      </c>
      <c r="K51" s="39" t="s">
        <v>78</v>
      </c>
      <c r="L51" s="39" t="s">
        <v>79</v>
      </c>
      <c r="M51" s="39" t="s">
        <v>185</v>
      </c>
      <c r="N51" s="39" t="s">
        <v>186</v>
      </c>
      <c r="O51" s="39" t="s">
        <v>187</v>
      </c>
      <c r="P51" s="39" t="s">
        <v>188</v>
      </c>
      <c r="Q51" s="40" t="s">
        <v>5</v>
      </c>
      <c r="R51" s="41">
        <f>SUM(R52:R54)</f>
        <v>4320984.1339999996</v>
      </c>
    </row>
    <row r="52" spans="1:19" ht="16.5" customHeight="1">
      <c r="A52" s="103"/>
      <c r="B52" s="105"/>
      <c r="C52" s="106" t="s">
        <v>82</v>
      </c>
      <c r="D52" s="42" t="s">
        <v>2</v>
      </c>
      <c r="E52" s="46">
        <v>95</v>
      </c>
      <c r="F52" s="46">
        <v>95</v>
      </c>
      <c r="G52" s="46">
        <v>95</v>
      </c>
      <c r="H52" s="46">
        <v>95</v>
      </c>
      <c r="I52" s="46">
        <v>95</v>
      </c>
      <c r="J52" s="46">
        <v>95</v>
      </c>
      <c r="K52" s="46">
        <v>95</v>
      </c>
      <c r="L52" s="47">
        <v>78</v>
      </c>
      <c r="M52" s="46">
        <v>90</v>
      </c>
      <c r="N52" s="46">
        <v>137</v>
      </c>
      <c r="O52" s="46">
        <v>137</v>
      </c>
      <c r="P52" s="47">
        <v>137</v>
      </c>
      <c r="Q52" s="45" t="s">
        <v>80</v>
      </c>
      <c r="R52" s="30">
        <f>P52*S52*12*0.85</f>
        <v>2298387.6239999998</v>
      </c>
      <c r="S52" s="31">
        <v>1644.76</v>
      </c>
    </row>
    <row r="53" spans="1:19" ht="16.5" customHeight="1">
      <c r="A53" s="103"/>
      <c r="B53" s="105"/>
      <c r="C53" s="107"/>
      <c r="D53" s="42" t="s">
        <v>4</v>
      </c>
      <c r="E53" s="46" t="s">
        <v>80</v>
      </c>
      <c r="F53" s="46" t="s">
        <v>80</v>
      </c>
      <c r="G53" s="46" t="s">
        <v>80</v>
      </c>
      <c r="H53" s="46" t="s">
        <v>80</v>
      </c>
      <c r="I53" s="46" t="s">
        <v>80</v>
      </c>
      <c r="J53" s="46" t="s">
        <v>80</v>
      </c>
      <c r="K53" s="46" t="s">
        <v>80</v>
      </c>
      <c r="L53" s="47">
        <v>14455</v>
      </c>
      <c r="M53" s="46">
        <v>7251</v>
      </c>
      <c r="N53" s="46">
        <v>15813</v>
      </c>
      <c r="O53" s="46" t="s">
        <v>80</v>
      </c>
      <c r="P53" s="46" t="s">
        <v>80</v>
      </c>
      <c r="Q53" s="45">
        <f>SUM(E53:P53)</f>
        <v>37519</v>
      </c>
      <c r="R53" s="30">
        <f>Q53*S53</f>
        <v>647202.75</v>
      </c>
      <c r="S53" s="31">
        <v>17.25</v>
      </c>
    </row>
    <row r="54" spans="1:19" ht="16.5" customHeight="1" thickBot="1">
      <c r="A54" s="103"/>
      <c r="B54" s="105"/>
      <c r="C54" s="107"/>
      <c r="D54" s="42" t="s">
        <v>3</v>
      </c>
      <c r="E54" s="47">
        <v>8440</v>
      </c>
      <c r="F54" s="46">
        <v>10553</v>
      </c>
      <c r="G54" s="46">
        <v>10289</v>
      </c>
      <c r="H54" s="46">
        <v>7509</v>
      </c>
      <c r="I54" s="46">
        <v>7372</v>
      </c>
      <c r="J54" s="46">
        <v>7593</v>
      </c>
      <c r="K54" s="46">
        <v>13645</v>
      </c>
      <c r="L54" s="47" t="s">
        <v>80</v>
      </c>
      <c r="M54" s="46" t="s">
        <v>80</v>
      </c>
      <c r="N54" s="46" t="s">
        <v>80</v>
      </c>
      <c r="O54" s="46">
        <v>10472</v>
      </c>
      <c r="P54" s="47">
        <v>9238</v>
      </c>
      <c r="Q54" s="45">
        <f>SUM(E54:P54)</f>
        <v>85111</v>
      </c>
      <c r="R54" s="30">
        <f>Q54*S54</f>
        <v>1375393.76</v>
      </c>
      <c r="S54" s="31">
        <v>16.16</v>
      </c>
    </row>
    <row r="55" spans="1:19" ht="16.5" customHeight="1">
      <c r="A55" s="114">
        <v>14</v>
      </c>
      <c r="B55" s="112" t="s">
        <v>181</v>
      </c>
      <c r="C55" s="52" t="s">
        <v>1</v>
      </c>
      <c r="D55" s="53" t="s">
        <v>0</v>
      </c>
      <c r="E55" s="54" t="s">
        <v>15</v>
      </c>
      <c r="F55" s="54" t="s">
        <v>16</v>
      </c>
      <c r="G55" s="54" t="s">
        <v>17</v>
      </c>
      <c r="H55" s="54" t="s">
        <v>18</v>
      </c>
      <c r="I55" s="54" t="s">
        <v>19</v>
      </c>
      <c r="J55" s="54" t="s">
        <v>196</v>
      </c>
      <c r="K55" s="54" t="s">
        <v>78</v>
      </c>
      <c r="L55" s="54" t="s">
        <v>79</v>
      </c>
      <c r="M55" s="54" t="s">
        <v>190</v>
      </c>
      <c r="N55" s="54" t="s">
        <v>191</v>
      </c>
      <c r="O55" s="54" t="s">
        <v>192</v>
      </c>
      <c r="P55" s="54" t="s">
        <v>188</v>
      </c>
      <c r="Q55" s="55" t="s">
        <v>5</v>
      </c>
      <c r="R55" s="41">
        <f>SUM(R56:R59)</f>
        <v>17669496.484000001</v>
      </c>
    </row>
    <row r="56" spans="1:19" ht="16.5" customHeight="1">
      <c r="A56" s="115"/>
      <c r="B56" s="113"/>
      <c r="C56" s="118" t="s">
        <v>125</v>
      </c>
      <c r="D56" s="56" t="s">
        <v>2</v>
      </c>
      <c r="E56" s="46">
        <v>257</v>
      </c>
      <c r="F56" s="46">
        <v>257</v>
      </c>
      <c r="G56" s="46">
        <v>257</v>
      </c>
      <c r="H56" s="46">
        <v>257</v>
      </c>
      <c r="I56" s="46">
        <v>257</v>
      </c>
      <c r="J56" s="46">
        <v>257</v>
      </c>
      <c r="K56" s="46">
        <v>257</v>
      </c>
      <c r="L56" s="47">
        <v>257</v>
      </c>
      <c r="M56" s="46">
        <v>257</v>
      </c>
      <c r="N56" s="46">
        <v>257</v>
      </c>
      <c r="O56" s="46">
        <v>257</v>
      </c>
      <c r="P56" s="46">
        <v>257</v>
      </c>
      <c r="Q56" s="45" t="s">
        <v>80</v>
      </c>
      <c r="R56" s="30">
        <f>P56*S56*12*0.85</f>
        <v>4830611.0639999993</v>
      </c>
      <c r="S56" s="31">
        <v>1842.76</v>
      </c>
    </row>
    <row r="57" spans="1:19" ht="16.5" customHeight="1">
      <c r="A57" s="115"/>
      <c r="B57" s="113"/>
      <c r="C57" s="119"/>
      <c r="D57" s="56" t="s">
        <v>63</v>
      </c>
      <c r="E57" s="46" t="s">
        <v>80</v>
      </c>
      <c r="F57" s="46" t="s">
        <v>80</v>
      </c>
      <c r="G57" s="46" t="s">
        <v>80</v>
      </c>
      <c r="H57" s="46" t="s">
        <v>80</v>
      </c>
      <c r="I57" s="46" t="s">
        <v>80</v>
      </c>
      <c r="J57" s="46" t="s">
        <v>80</v>
      </c>
      <c r="K57" s="46" t="s">
        <v>80</v>
      </c>
      <c r="L57" s="47">
        <v>69701</v>
      </c>
      <c r="M57" s="46">
        <v>78483</v>
      </c>
      <c r="N57" s="46">
        <v>81018</v>
      </c>
      <c r="O57" s="46" t="s">
        <v>126</v>
      </c>
      <c r="P57" s="47" t="s">
        <v>126</v>
      </c>
      <c r="Q57" s="45">
        <f>SUM(E57:P57)</f>
        <v>229202</v>
      </c>
      <c r="R57" s="30">
        <f>Q57*S57</f>
        <v>3825381.3800000004</v>
      </c>
      <c r="S57" s="31">
        <v>16.690000000000001</v>
      </c>
    </row>
    <row r="58" spans="1:19" ht="16.5" customHeight="1">
      <c r="A58" s="115"/>
      <c r="B58" s="113"/>
      <c r="C58" s="119"/>
      <c r="D58" s="56" t="s">
        <v>64</v>
      </c>
      <c r="E58" s="47">
        <v>57774</v>
      </c>
      <c r="F58" s="46">
        <v>59510</v>
      </c>
      <c r="G58" s="46">
        <v>66353</v>
      </c>
      <c r="H58" s="46">
        <v>63873</v>
      </c>
      <c r="I58" s="46">
        <v>64621</v>
      </c>
      <c r="J58" s="46">
        <v>59193</v>
      </c>
      <c r="K58" s="46">
        <v>63526</v>
      </c>
      <c r="L58" s="47" t="s">
        <v>80</v>
      </c>
      <c r="M58" s="46" t="s">
        <v>126</v>
      </c>
      <c r="N58" s="47" t="s">
        <v>126</v>
      </c>
      <c r="O58" s="46">
        <v>76532</v>
      </c>
      <c r="P58" s="47">
        <v>64929</v>
      </c>
      <c r="Q58" s="45">
        <f>SUM(E58:P58)</f>
        <v>576311</v>
      </c>
      <c r="R58" s="30">
        <f>Q58*S58</f>
        <v>9013504.040000001</v>
      </c>
      <c r="S58" s="31">
        <v>15.64</v>
      </c>
    </row>
    <row r="59" spans="1:19" ht="16.5" customHeight="1" thickBot="1">
      <c r="A59" s="116"/>
      <c r="B59" s="117"/>
      <c r="C59" s="120"/>
      <c r="D59" s="97" t="s">
        <v>65</v>
      </c>
      <c r="E59" s="71"/>
      <c r="F59" s="60"/>
      <c r="G59" s="99" t="s">
        <v>80</v>
      </c>
      <c r="H59" s="99" t="s">
        <v>80</v>
      </c>
      <c r="I59" s="99" t="s">
        <v>80</v>
      </c>
      <c r="J59" s="99" t="s">
        <v>80</v>
      </c>
      <c r="K59" s="99" t="s">
        <v>80</v>
      </c>
      <c r="L59" s="99" t="s">
        <v>80</v>
      </c>
      <c r="M59" s="99" t="s">
        <v>80</v>
      </c>
      <c r="N59" s="99" t="s">
        <v>80</v>
      </c>
      <c r="O59" s="99" t="s">
        <v>80</v>
      </c>
      <c r="P59" s="99" t="s">
        <v>80</v>
      </c>
      <c r="Q59" s="51">
        <f>SUM(E59:P59)</f>
        <v>0</v>
      </c>
      <c r="R59" s="30">
        <f>Q59*S59</f>
        <v>0</v>
      </c>
      <c r="S59" s="31">
        <v>14.21</v>
      </c>
    </row>
    <row r="61" spans="1:19" ht="16.5" customHeight="1">
      <c r="A61" s="101"/>
      <c r="B61" s="124" t="s">
        <v>213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</sheetData>
  <mergeCells count="43">
    <mergeCell ref="B31:B34"/>
    <mergeCell ref="C32:C34"/>
    <mergeCell ref="A35:A38"/>
    <mergeCell ref="B35:B38"/>
    <mergeCell ref="C36:C38"/>
    <mergeCell ref="A23:A26"/>
    <mergeCell ref="B23:B26"/>
    <mergeCell ref="C24:C26"/>
    <mergeCell ref="A51:A54"/>
    <mergeCell ref="B51:B54"/>
    <mergeCell ref="C52:C54"/>
    <mergeCell ref="A43:A46"/>
    <mergeCell ref="B43:B46"/>
    <mergeCell ref="C44:C46"/>
    <mergeCell ref="A39:A42"/>
    <mergeCell ref="B39:B42"/>
    <mergeCell ref="C40:C42"/>
    <mergeCell ref="A47:A50"/>
    <mergeCell ref="B47:B50"/>
    <mergeCell ref="C48:C50"/>
    <mergeCell ref="A31:A34"/>
    <mergeCell ref="A15:A18"/>
    <mergeCell ref="B15:B18"/>
    <mergeCell ref="C16:C18"/>
    <mergeCell ref="A19:A22"/>
    <mergeCell ref="B19:B22"/>
    <mergeCell ref="C20:C22"/>
    <mergeCell ref="B61:Q61"/>
    <mergeCell ref="A3:A6"/>
    <mergeCell ref="B3:B6"/>
    <mergeCell ref="C4:C6"/>
    <mergeCell ref="A55:A59"/>
    <mergeCell ref="B55:B59"/>
    <mergeCell ref="C56:C59"/>
    <mergeCell ref="A27:A30"/>
    <mergeCell ref="B27:B30"/>
    <mergeCell ref="C28:C30"/>
    <mergeCell ref="A7:A10"/>
    <mergeCell ref="B7:B10"/>
    <mergeCell ref="C8:C10"/>
    <mergeCell ref="A11:A14"/>
    <mergeCell ref="B11:B14"/>
    <mergeCell ref="C12:C14"/>
  </mergeCells>
  <phoneticPr fontId="1"/>
  <dataValidations count="2">
    <dataValidation type="list" allowBlank="1" showInputMessage="1" showErrorMessage="1" sqref="C32:C34 C36:C38 C48:C50 C52:C54 C40:C46 C4:C30" xr:uid="{AC088D36-8257-40E5-88B8-BDD33BEAE7E3}">
      <formula1>"FRプランA,FRプランB,FRプランC,第２種プランA,第２種プランB,第２種プランL,第２種プランH"</formula1>
    </dataValidation>
    <dataValidation type="list" allowBlank="1" showInputMessage="1" showErrorMessage="1" sqref="C56:C59" xr:uid="{620E2854-F19A-4967-B68F-019C980CF7A7}">
      <formula1>"WEプランA,WEプランB,WEプランC"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S46"/>
  <sheetViews>
    <sheetView view="pageBreakPreview" zoomScale="85" zoomScaleNormal="100" zoomScaleSheetLayoutView="85" workbookViewId="0">
      <pane xSplit="4" topLeftCell="E1" activePane="topRight" state="frozen"/>
      <selection activeCell="C4" sqref="C4:C6"/>
      <selection pane="topRight"/>
    </sheetView>
  </sheetViews>
  <sheetFormatPr defaultColWidth="9" defaultRowHeight="16.5" customHeight="1"/>
  <cols>
    <col min="1" max="1" width="3.125" style="29" bestFit="1" customWidth="1"/>
    <col min="2" max="2" width="17.25" style="29" bestFit="1" customWidth="1"/>
    <col min="3" max="3" width="9" style="29"/>
    <col min="4" max="4" width="22.375" style="30" customWidth="1"/>
    <col min="5" max="16" width="11.125" style="30" customWidth="1"/>
    <col min="17" max="17" width="11.125" style="29" customWidth="1"/>
    <col min="18" max="18" width="12.25" style="30" bestFit="1" customWidth="1"/>
    <col min="19" max="19" width="11" style="31" bestFit="1" customWidth="1"/>
    <col min="20" max="16384" width="9" style="30"/>
  </cols>
  <sheetData>
    <row r="1" spans="1:19" ht="31.5" customHeight="1">
      <c r="B1" s="98" t="s">
        <v>199</v>
      </c>
      <c r="C1" s="98"/>
      <c r="D1" s="98"/>
      <c r="E1" s="98"/>
      <c r="F1" s="98"/>
      <c r="R1" s="30" t="s">
        <v>6</v>
      </c>
      <c r="S1" s="31" t="s">
        <v>7</v>
      </c>
    </row>
    <row r="2" spans="1:19" ht="31.5" customHeight="1" thickBot="1">
      <c r="B2" s="32"/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5" t="s">
        <v>5</v>
      </c>
      <c r="R2" s="36">
        <f>SUM(R3,R8,R13,R18,R23,R28)</f>
        <v>18191109.841999996</v>
      </c>
    </row>
    <row r="3" spans="1:19" ht="16.5" customHeight="1">
      <c r="A3" s="114">
        <v>1</v>
      </c>
      <c r="B3" s="112" t="s">
        <v>220</v>
      </c>
      <c r="C3" s="61" t="s">
        <v>1</v>
      </c>
      <c r="D3" s="62" t="s">
        <v>0</v>
      </c>
      <c r="E3" s="63" t="s">
        <v>15</v>
      </c>
      <c r="F3" s="63" t="s">
        <v>16</v>
      </c>
      <c r="G3" s="63" t="s">
        <v>17</v>
      </c>
      <c r="H3" s="63" t="s">
        <v>18</v>
      </c>
      <c r="I3" s="63" t="s">
        <v>19</v>
      </c>
      <c r="J3" s="63" t="s">
        <v>77</v>
      </c>
      <c r="K3" s="63" t="s">
        <v>78</v>
      </c>
      <c r="L3" s="63" t="s">
        <v>79</v>
      </c>
      <c r="M3" s="63" t="s">
        <v>185</v>
      </c>
      <c r="N3" s="63" t="s">
        <v>186</v>
      </c>
      <c r="O3" s="63" t="s">
        <v>187</v>
      </c>
      <c r="P3" s="63" t="s">
        <v>194</v>
      </c>
      <c r="Q3" s="64" t="s">
        <v>5</v>
      </c>
      <c r="R3" s="41">
        <f>SUM(R4:R7)</f>
        <v>6174434.5639999993</v>
      </c>
    </row>
    <row r="4" spans="1:19" ht="16.5" customHeight="1">
      <c r="A4" s="115"/>
      <c r="B4" s="113"/>
      <c r="C4" s="118" t="s">
        <v>127</v>
      </c>
      <c r="D4" s="65" t="s">
        <v>2</v>
      </c>
      <c r="E4" s="46">
        <v>94</v>
      </c>
      <c r="F4" s="46">
        <v>94</v>
      </c>
      <c r="G4" s="46">
        <v>94</v>
      </c>
      <c r="H4" s="46">
        <v>94</v>
      </c>
      <c r="I4" s="46">
        <v>94</v>
      </c>
      <c r="J4" s="46">
        <v>94</v>
      </c>
      <c r="K4" s="46">
        <v>94</v>
      </c>
      <c r="L4" s="47">
        <v>94</v>
      </c>
      <c r="M4" s="46">
        <v>87</v>
      </c>
      <c r="N4" s="46">
        <v>87</v>
      </c>
      <c r="O4" s="46">
        <v>87</v>
      </c>
      <c r="P4" s="47">
        <v>87</v>
      </c>
      <c r="Q4" s="45" t="s">
        <v>80</v>
      </c>
      <c r="R4" s="30">
        <f>P4*S4*12*0.85</f>
        <v>1713356.4239999999</v>
      </c>
      <c r="S4" s="31">
        <v>1930.76</v>
      </c>
    </row>
    <row r="5" spans="1:19" ht="16.5" customHeight="1">
      <c r="A5" s="115"/>
      <c r="B5" s="113"/>
      <c r="C5" s="119"/>
      <c r="D5" s="65" t="s">
        <v>23</v>
      </c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80</v>
      </c>
      <c r="L5" s="47" t="s">
        <v>80</v>
      </c>
      <c r="M5" s="46">
        <v>9284</v>
      </c>
      <c r="N5" s="46">
        <v>7304</v>
      </c>
      <c r="O5" s="46" t="s">
        <v>80</v>
      </c>
      <c r="P5" s="47" t="s">
        <v>80</v>
      </c>
      <c r="Q5" s="45">
        <f>SUM(E5:P5)</f>
        <v>16588</v>
      </c>
      <c r="R5" s="30">
        <f>Q5*S5</f>
        <v>303560.40000000002</v>
      </c>
      <c r="S5" s="31">
        <v>18.3</v>
      </c>
    </row>
    <row r="6" spans="1:19" ht="16.5" customHeight="1">
      <c r="A6" s="115"/>
      <c r="B6" s="113"/>
      <c r="C6" s="119"/>
      <c r="D6" s="65" t="s">
        <v>22</v>
      </c>
      <c r="E6" s="46">
        <v>12597</v>
      </c>
      <c r="F6" s="46">
        <v>13585</v>
      </c>
      <c r="G6" s="46">
        <v>16696</v>
      </c>
      <c r="H6" s="46">
        <v>13283</v>
      </c>
      <c r="I6" s="46">
        <v>12907</v>
      </c>
      <c r="J6" s="46">
        <v>8149</v>
      </c>
      <c r="K6" s="46">
        <v>5320</v>
      </c>
      <c r="L6" s="47">
        <v>12387</v>
      </c>
      <c r="M6" s="46">
        <v>8479</v>
      </c>
      <c r="N6" s="46">
        <v>6935</v>
      </c>
      <c r="O6" s="46">
        <v>11833</v>
      </c>
      <c r="P6" s="47">
        <v>10796</v>
      </c>
      <c r="Q6" s="45">
        <f>SUM(E6:P6)</f>
        <v>132967</v>
      </c>
      <c r="R6" s="30">
        <f>Q6*S6</f>
        <v>2082263.22</v>
      </c>
      <c r="S6" s="31">
        <v>15.66</v>
      </c>
    </row>
    <row r="7" spans="1:19" ht="16.5" customHeight="1" thickBot="1">
      <c r="A7" s="116"/>
      <c r="B7" s="117"/>
      <c r="C7" s="120"/>
      <c r="D7" s="67" t="s">
        <v>66</v>
      </c>
      <c r="E7" s="71">
        <v>13724</v>
      </c>
      <c r="F7" s="60">
        <v>18825</v>
      </c>
      <c r="G7" s="60">
        <v>16211</v>
      </c>
      <c r="H7" s="60">
        <v>12337</v>
      </c>
      <c r="I7" s="60">
        <v>13115</v>
      </c>
      <c r="J7" s="60">
        <v>12275</v>
      </c>
      <c r="K7" s="60">
        <v>4536</v>
      </c>
      <c r="L7" s="71">
        <v>10802</v>
      </c>
      <c r="M7" s="60">
        <v>14267</v>
      </c>
      <c r="N7" s="60">
        <v>13729</v>
      </c>
      <c r="O7" s="60">
        <v>10999</v>
      </c>
      <c r="P7" s="71">
        <v>11102</v>
      </c>
      <c r="Q7" s="51">
        <f>SUM(E7:P7)</f>
        <v>151922</v>
      </c>
      <c r="R7" s="30">
        <f>Q7*S7</f>
        <v>2075254.52</v>
      </c>
      <c r="S7" s="31">
        <v>13.66</v>
      </c>
    </row>
    <row r="8" spans="1:19" ht="16.5" customHeight="1">
      <c r="A8" s="114">
        <v>2</v>
      </c>
      <c r="B8" s="134" t="s">
        <v>157</v>
      </c>
      <c r="C8" s="61" t="s">
        <v>1</v>
      </c>
      <c r="D8" s="62" t="s">
        <v>0</v>
      </c>
      <c r="E8" s="63" t="s">
        <v>15</v>
      </c>
      <c r="F8" s="63" t="s">
        <v>16</v>
      </c>
      <c r="G8" s="63" t="s">
        <v>17</v>
      </c>
      <c r="H8" s="63" t="s">
        <v>18</v>
      </c>
      <c r="I8" s="63" t="s">
        <v>19</v>
      </c>
      <c r="J8" s="63" t="s">
        <v>77</v>
      </c>
      <c r="K8" s="63" t="s">
        <v>78</v>
      </c>
      <c r="L8" s="63" t="s">
        <v>79</v>
      </c>
      <c r="M8" s="63" t="s">
        <v>185</v>
      </c>
      <c r="N8" s="63" t="s">
        <v>186</v>
      </c>
      <c r="O8" s="63" t="s">
        <v>187</v>
      </c>
      <c r="P8" s="63" t="s">
        <v>194</v>
      </c>
      <c r="Q8" s="64" t="s">
        <v>5</v>
      </c>
      <c r="R8" s="41">
        <f>SUM(R9:R12)</f>
        <v>1949946.6240000001</v>
      </c>
    </row>
    <row r="9" spans="1:19" ht="16.5" customHeight="1">
      <c r="A9" s="115"/>
      <c r="B9" s="113"/>
      <c r="C9" s="118" t="s">
        <v>158</v>
      </c>
      <c r="D9" s="65" t="s">
        <v>2</v>
      </c>
      <c r="E9" s="46">
        <v>36</v>
      </c>
      <c r="F9" s="46">
        <v>36</v>
      </c>
      <c r="G9" s="46">
        <v>36</v>
      </c>
      <c r="H9" s="46">
        <v>36</v>
      </c>
      <c r="I9" s="46">
        <v>36</v>
      </c>
      <c r="J9" s="46">
        <v>36</v>
      </c>
      <c r="K9" s="46">
        <v>36</v>
      </c>
      <c r="L9" s="47">
        <v>36</v>
      </c>
      <c r="M9" s="46">
        <v>32</v>
      </c>
      <c r="N9" s="46">
        <v>32</v>
      </c>
      <c r="O9" s="46">
        <v>32</v>
      </c>
      <c r="P9" s="47">
        <v>32</v>
      </c>
      <c r="Q9" s="45" t="s">
        <v>80</v>
      </c>
      <c r="R9" s="30">
        <f>P9*S9*12*0.85</f>
        <v>536849.66399999999</v>
      </c>
      <c r="S9" s="31">
        <v>1644.76</v>
      </c>
    </row>
    <row r="10" spans="1:19" ht="16.5" customHeight="1">
      <c r="A10" s="115"/>
      <c r="B10" s="113"/>
      <c r="C10" s="119"/>
      <c r="D10" s="65" t="s">
        <v>23</v>
      </c>
      <c r="E10" s="46" t="s">
        <v>80</v>
      </c>
      <c r="F10" s="46" t="s">
        <v>80</v>
      </c>
      <c r="G10" s="46" t="s">
        <v>80</v>
      </c>
      <c r="H10" s="46" t="s">
        <v>80</v>
      </c>
      <c r="I10" s="46" t="s">
        <v>80</v>
      </c>
      <c r="J10" s="46" t="s">
        <v>80</v>
      </c>
      <c r="K10" s="46" t="s">
        <v>80</v>
      </c>
      <c r="L10" s="47" t="s">
        <v>80</v>
      </c>
      <c r="M10" s="46">
        <v>2714</v>
      </c>
      <c r="N10" s="46">
        <v>1698</v>
      </c>
      <c r="O10" s="46" t="s">
        <v>80</v>
      </c>
      <c r="P10" s="47" t="s">
        <v>80</v>
      </c>
      <c r="Q10" s="45">
        <f>SUM(E10:P10)</f>
        <v>4412</v>
      </c>
      <c r="R10" s="30">
        <f>Q10*S10</f>
        <v>91019.56</v>
      </c>
      <c r="S10" s="31">
        <v>20.63</v>
      </c>
    </row>
    <row r="11" spans="1:19" ht="16.5" customHeight="1">
      <c r="A11" s="115"/>
      <c r="B11" s="113"/>
      <c r="C11" s="119"/>
      <c r="D11" s="65" t="s">
        <v>22</v>
      </c>
      <c r="E11" s="46">
        <v>3086</v>
      </c>
      <c r="F11" s="46">
        <v>3953</v>
      </c>
      <c r="G11" s="46">
        <v>5575</v>
      </c>
      <c r="H11" s="46">
        <v>4355</v>
      </c>
      <c r="I11" s="46">
        <v>4107</v>
      </c>
      <c r="J11" s="46">
        <v>2781</v>
      </c>
      <c r="K11" s="46">
        <v>2626</v>
      </c>
      <c r="L11" s="47">
        <v>3359</v>
      </c>
      <c r="M11" s="46">
        <v>2556</v>
      </c>
      <c r="N11" s="46">
        <v>1825</v>
      </c>
      <c r="O11" s="46">
        <v>2805</v>
      </c>
      <c r="P11" s="47">
        <v>3294</v>
      </c>
      <c r="Q11" s="45">
        <f>SUM(E11:P11)</f>
        <v>40322</v>
      </c>
      <c r="R11" s="30">
        <f>Q11*S11</f>
        <v>706844.66</v>
      </c>
      <c r="S11" s="31">
        <v>17.53</v>
      </c>
    </row>
    <row r="12" spans="1:19" ht="16.5" customHeight="1" thickBot="1">
      <c r="A12" s="116"/>
      <c r="B12" s="117"/>
      <c r="C12" s="120"/>
      <c r="D12" s="67" t="s">
        <v>66</v>
      </c>
      <c r="E12" s="71">
        <v>3022</v>
      </c>
      <c r="F12" s="60">
        <v>5807</v>
      </c>
      <c r="G12" s="60">
        <v>6012</v>
      </c>
      <c r="H12" s="60">
        <v>4405</v>
      </c>
      <c r="I12" s="60">
        <v>4241</v>
      </c>
      <c r="J12" s="60">
        <v>3684</v>
      </c>
      <c r="K12" s="60">
        <v>2214</v>
      </c>
      <c r="L12" s="71">
        <v>2647</v>
      </c>
      <c r="M12" s="60">
        <v>4136</v>
      </c>
      <c r="N12" s="60">
        <v>3398</v>
      </c>
      <c r="O12" s="60">
        <v>2537</v>
      </c>
      <c r="P12" s="71">
        <v>2936</v>
      </c>
      <c r="Q12" s="51">
        <f>SUM(E12:P12)</f>
        <v>45039</v>
      </c>
      <c r="R12" s="30">
        <f>Q12*S12</f>
        <v>615232.74</v>
      </c>
      <c r="S12" s="31">
        <v>13.66</v>
      </c>
    </row>
    <row r="13" spans="1:19" ht="16.5" customHeight="1">
      <c r="A13" s="114">
        <v>3</v>
      </c>
      <c r="B13" s="134" t="s">
        <v>159</v>
      </c>
      <c r="C13" s="61" t="s">
        <v>1</v>
      </c>
      <c r="D13" s="62" t="s">
        <v>0</v>
      </c>
      <c r="E13" s="63" t="s">
        <v>15</v>
      </c>
      <c r="F13" s="63" t="s">
        <v>16</v>
      </c>
      <c r="G13" s="63" t="s">
        <v>17</v>
      </c>
      <c r="H13" s="63" t="s">
        <v>18</v>
      </c>
      <c r="I13" s="63" t="s">
        <v>19</v>
      </c>
      <c r="J13" s="63" t="s">
        <v>77</v>
      </c>
      <c r="K13" s="63" t="s">
        <v>78</v>
      </c>
      <c r="L13" s="63" t="s">
        <v>79</v>
      </c>
      <c r="M13" s="63" t="s">
        <v>185</v>
      </c>
      <c r="N13" s="63" t="s">
        <v>186</v>
      </c>
      <c r="O13" s="63" t="s">
        <v>187</v>
      </c>
      <c r="P13" s="63" t="s">
        <v>194</v>
      </c>
      <c r="Q13" s="64" t="s">
        <v>5</v>
      </c>
      <c r="R13" s="41">
        <f>SUM(R14:R17)</f>
        <v>2334613.5660000001</v>
      </c>
    </row>
    <row r="14" spans="1:19" ht="16.5" customHeight="1">
      <c r="A14" s="115"/>
      <c r="B14" s="113"/>
      <c r="C14" s="118" t="s">
        <v>158</v>
      </c>
      <c r="D14" s="65" t="s">
        <v>2</v>
      </c>
      <c r="E14" s="46">
        <v>43</v>
      </c>
      <c r="F14" s="46">
        <v>43</v>
      </c>
      <c r="G14" s="46">
        <v>48</v>
      </c>
      <c r="H14" s="46">
        <v>48</v>
      </c>
      <c r="I14" s="46">
        <v>48</v>
      </c>
      <c r="J14" s="46">
        <v>48</v>
      </c>
      <c r="K14" s="46">
        <v>48</v>
      </c>
      <c r="L14" s="47">
        <v>48</v>
      </c>
      <c r="M14" s="46">
        <v>48</v>
      </c>
      <c r="N14" s="46">
        <v>48</v>
      </c>
      <c r="O14" s="46">
        <v>48</v>
      </c>
      <c r="P14" s="47">
        <v>48</v>
      </c>
      <c r="Q14" s="45" t="s">
        <v>80</v>
      </c>
      <c r="R14" s="30">
        <f>P14*S14*12*0.85</f>
        <v>805274.49600000004</v>
      </c>
      <c r="S14" s="31">
        <v>1644.76</v>
      </c>
    </row>
    <row r="15" spans="1:19" ht="16.5" customHeight="1">
      <c r="A15" s="115"/>
      <c r="B15" s="113"/>
      <c r="C15" s="119"/>
      <c r="D15" s="65" t="s">
        <v>23</v>
      </c>
      <c r="E15" s="46" t="s">
        <v>80</v>
      </c>
      <c r="F15" s="46" t="s">
        <v>80</v>
      </c>
      <c r="G15" s="46" t="s">
        <v>80</v>
      </c>
      <c r="H15" s="46" t="s">
        <v>80</v>
      </c>
      <c r="I15" s="46" t="s">
        <v>80</v>
      </c>
      <c r="J15" s="46" t="s">
        <v>80</v>
      </c>
      <c r="K15" s="46" t="s">
        <v>80</v>
      </c>
      <c r="L15" s="47" t="s">
        <v>80</v>
      </c>
      <c r="M15" s="46">
        <v>2891</v>
      </c>
      <c r="N15" s="46">
        <v>1867</v>
      </c>
      <c r="O15" s="46" t="s">
        <v>80</v>
      </c>
      <c r="P15" s="47" t="s">
        <v>80</v>
      </c>
      <c r="Q15" s="45">
        <f>SUM(E15:P15)</f>
        <v>4758</v>
      </c>
      <c r="R15" s="30">
        <f>Q15*S15</f>
        <v>98157.54</v>
      </c>
      <c r="S15" s="31">
        <v>20.63</v>
      </c>
    </row>
    <row r="16" spans="1:19" ht="16.5" customHeight="1">
      <c r="A16" s="115"/>
      <c r="B16" s="113"/>
      <c r="C16" s="119"/>
      <c r="D16" s="65" t="s">
        <v>22</v>
      </c>
      <c r="E16" s="46">
        <v>3398</v>
      </c>
      <c r="F16" s="46">
        <v>4646</v>
      </c>
      <c r="G16" s="46">
        <v>6508</v>
      </c>
      <c r="H16" s="46">
        <v>4040</v>
      </c>
      <c r="I16" s="46">
        <v>3650</v>
      </c>
      <c r="J16" s="46">
        <v>2425</v>
      </c>
      <c r="K16" s="46">
        <v>2225</v>
      </c>
      <c r="L16" s="47">
        <v>2960</v>
      </c>
      <c r="M16" s="46">
        <v>2801</v>
      </c>
      <c r="N16" s="46">
        <v>1953</v>
      </c>
      <c r="O16" s="46">
        <v>2668</v>
      </c>
      <c r="P16" s="47">
        <v>2699</v>
      </c>
      <c r="Q16" s="45">
        <f>SUM(E16:P16)</f>
        <v>39973</v>
      </c>
      <c r="R16" s="30">
        <f>Q16*S16</f>
        <v>700726.69000000006</v>
      </c>
      <c r="S16" s="31">
        <v>17.53</v>
      </c>
    </row>
    <row r="17" spans="1:19" ht="16.5" customHeight="1" thickBot="1">
      <c r="A17" s="116"/>
      <c r="B17" s="117"/>
      <c r="C17" s="120"/>
      <c r="D17" s="67" t="s">
        <v>66</v>
      </c>
      <c r="E17" s="71">
        <v>4416</v>
      </c>
      <c r="F17" s="60">
        <v>8590</v>
      </c>
      <c r="G17" s="60">
        <v>7488</v>
      </c>
      <c r="H17" s="60">
        <v>5365</v>
      </c>
      <c r="I17" s="60">
        <v>5266</v>
      </c>
      <c r="J17" s="60">
        <v>3918</v>
      </c>
      <c r="K17" s="60">
        <v>1943</v>
      </c>
      <c r="L17" s="71">
        <v>2644</v>
      </c>
      <c r="M17" s="60">
        <v>4416</v>
      </c>
      <c r="N17" s="60">
        <v>3751</v>
      </c>
      <c r="O17" s="60">
        <v>2631</v>
      </c>
      <c r="P17" s="71">
        <v>3046</v>
      </c>
      <c r="Q17" s="51">
        <f>SUM(E17:P17)</f>
        <v>53474</v>
      </c>
      <c r="R17" s="30">
        <f>Q17*S17</f>
        <v>730454.84</v>
      </c>
      <c r="S17" s="31">
        <v>13.66</v>
      </c>
    </row>
    <row r="18" spans="1:19" ht="16.5" customHeight="1">
      <c r="A18" s="114">
        <v>4</v>
      </c>
      <c r="B18" s="134" t="s">
        <v>160</v>
      </c>
      <c r="C18" s="61" t="s">
        <v>1</v>
      </c>
      <c r="D18" s="62" t="s">
        <v>0</v>
      </c>
      <c r="E18" s="63" t="s">
        <v>15</v>
      </c>
      <c r="F18" s="63" t="s">
        <v>16</v>
      </c>
      <c r="G18" s="63" t="s">
        <v>17</v>
      </c>
      <c r="H18" s="63" t="s">
        <v>18</v>
      </c>
      <c r="I18" s="63" t="s">
        <v>19</v>
      </c>
      <c r="J18" s="63" t="s">
        <v>77</v>
      </c>
      <c r="K18" s="63" t="s">
        <v>78</v>
      </c>
      <c r="L18" s="63" t="s">
        <v>79</v>
      </c>
      <c r="M18" s="63" t="s">
        <v>185</v>
      </c>
      <c r="N18" s="63" t="s">
        <v>186</v>
      </c>
      <c r="O18" s="63" t="s">
        <v>187</v>
      </c>
      <c r="P18" s="63" t="s">
        <v>194</v>
      </c>
      <c r="Q18" s="64" t="s">
        <v>5</v>
      </c>
      <c r="R18" s="41">
        <f>SUM(R19:R22)</f>
        <v>1752005.52</v>
      </c>
    </row>
    <row r="19" spans="1:19" ht="16.5" customHeight="1">
      <c r="A19" s="115"/>
      <c r="B19" s="113"/>
      <c r="C19" s="118" t="s">
        <v>127</v>
      </c>
      <c r="D19" s="65" t="s">
        <v>2</v>
      </c>
      <c r="E19" s="46">
        <v>27</v>
      </c>
      <c r="F19" s="46">
        <v>27</v>
      </c>
      <c r="G19" s="46">
        <v>27</v>
      </c>
      <c r="H19" s="46">
        <v>27</v>
      </c>
      <c r="I19" s="46">
        <v>27</v>
      </c>
      <c r="J19" s="46">
        <v>27</v>
      </c>
      <c r="K19" s="46">
        <v>27</v>
      </c>
      <c r="L19" s="47">
        <v>27</v>
      </c>
      <c r="M19" s="46">
        <v>35</v>
      </c>
      <c r="N19" s="46">
        <v>35</v>
      </c>
      <c r="O19" s="46">
        <v>35</v>
      </c>
      <c r="P19" s="47">
        <v>35</v>
      </c>
      <c r="Q19" s="45" t="s">
        <v>80</v>
      </c>
      <c r="R19" s="30">
        <f>P19*S19*12*0.85</f>
        <v>689281.32000000007</v>
      </c>
      <c r="S19" s="31">
        <v>1930.76</v>
      </c>
    </row>
    <row r="20" spans="1:19" ht="16.5" customHeight="1">
      <c r="A20" s="115"/>
      <c r="B20" s="113"/>
      <c r="C20" s="119"/>
      <c r="D20" s="65" t="s">
        <v>23</v>
      </c>
      <c r="E20" s="46" t="s">
        <v>80</v>
      </c>
      <c r="F20" s="46" t="s">
        <v>80</v>
      </c>
      <c r="G20" s="46" t="s">
        <v>80</v>
      </c>
      <c r="H20" s="46" t="s">
        <v>80</v>
      </c>
      <c r="I20" s="46" t="s">
        <v>80</v>
      </c>
      <c r="J20" s="46" t="s">
        <v>80</v>
      </c>
      <c r="K20" s="46" t="s">
        <v>80</v>
      </c>
      <c r="L20" s="47" t="s">
        <v>80</v>
      </c>
      <c r="M20" s="46">
        <v>2103</v>
      </c>
      <c r="N20" s="46">
        <v>1553</v>
      </c>
      <c r="O20" s="46" t="s">
        <v>126</v>
      </c>
      <c r="P20" s="47" t="s">
        <v>80</v>
      </c>
      <c r="Q20" s="45">
        <f>SUM(E20:P20)</f>
        <v>3656</v>
      </c>
      <c r="R20" s="30">
        <f>Q20*S20</f>
        <v>66904.800000000003</v>
      </c>
      <c r="S20" s="31">
        <v>18.3</v>
      </c>
    </row>
    <row r="21" spans="1:19" ht="16.5" customHeight="1">
      <c r="A21" s="115"/>
      <c r="B21" s="113"/>
      <c r="C21" s="119"/>
      <c r="D21" s="65" t="s">
        <v>22</v>
      </c>
      <c r="E21" s="46">
        <v>2522</v>
      </c>
      <c r="F21" s="46">
        <v>3074</v>
      </c>
      <c r="G21" s="46">
        <v>3635</v>
      </c>
      <c r="H21" s="46">
        <v>3117</v>
      </c>
      <c r="I21" s="46">
        <v>2815</v>
      </c>
      <c r="J21" s="46">
        <v>2326</v>
      </c>
      <c r="K21" s="46">
        <v>1802</v>
      </c>
      <c r="L21" s="47">
        <v>3229</v>
      </c>
      <c r="M21" s="46">
        <v>2169</v>
      </c>
      <c r="N21" s="46">
        <v>1628</v>
      </c>
      <c r="O21" s="46">
        <v>2833</v>
      </c>
      <c r="P21" s="47">
        <v>2339</v>
      </c>
      <c r="Q21" s="45">
        <f>SUM(E21:P21)</f>
        <v>31489</v>
      </c>
      <c r="R21" s="30">
        <f>Q21*S21</f>
        <v>493117.74</v>
      </c>
      <c r="S21" s="31">
        <v>15.66</v>
      </c>
    </row>
    <row r="22" spans="1:19" ht="16.5" customHeight="1" thickBot="1">
      <c r="A22" s="116"/>
      <c r="B22" s="117"/>
      <c r="C22" s="120"/>
      <c r="D22" s="67" t="s">
        <v>66</v>
      </c>
      <c r="E22" s="71">
        <v>2670</v>
      </c>
      <c r="F22" s="60">
        <v>4342</v>
      </c>
      <c r="G22" s="60">
        <v>4254</v>
      </c>
      <c r="H22" s="60">
        <v>3301</v>
      </c>
      <c r="I22" s="60">
        <v>2876</v>
      </c>
      <c r="J22" s="60">
        <v>3076</v>
      </c>
      <c r="K22" s="60">
        <v>1455</v>
      </c>
      <c r="L22" s="71">
        <v>2797</v>
      </c>
      <c r="M22" s="60">
        <v>3655</v>
      </c>
      <c r="N22" s="60">
        <v>3240</v>
      </c>
      <c r="O22" s="60">
        <v>2617</v>
      </c>
      <c r="P22" s="71">
        <v>2518</v>
      </c>
      <c r="Q22" s="51">
        <f>SUM(E22:P22)</f>
        <v>36801</v>
      </c>
      <c r="R22" s="30">
        <f>Q22*S22</f>
        <v>502701.66000000003</v>
      </c>
      <c r="S22" s="31">
        <v>13.66</v>
      </c>
    </row>
    <row r="23" spans="1:19" ht="16.5" customHeight="1">
      <c r="A23" s="114">
        <v>5</v>
      </c>
      <c r="B23" s="134" t="s">
        <v>161</v>
      </c>
      <c r="C23" s="61" t="s">
        <v>1</v>
      </c>
      <c r="D23" s="62" t="s">
        <v>0</v>
      </c>
      <c r="E23" s="63" t="s">
        <v>15</v>
      </c>
      <c r="F23" s="63" t="s">
        <v>16</v>
      </c>
      <c r="G23" s="63" t="s">
        <v>17</v>
      </c>
      <c r="H23" s="63" t="s">
        <v>18</v>
      </c>
      <c r="I23" s="63" t="s">
        <v>19</v>
      </c>
      <c r="J23" s="63" t="s">
        <v>77</v>
      </c>
      <c r="K23" s="63" t="s">
        <v>78</v>
      </c>
      <c r="L23" s="63" t="s">
        <v>79</v>
      </c>
      <c r="M23" s="63" t="s">
        <v>185</v>
      </c>
      <c r="N23" s="63" t="s">
        <v>186</v>
      </c>
      <c r="O23" s="63" t="s">
        <v>187</v>
      </c>
      <c r="P23" s="63" t="s">
        <v>194</v>
      </c>
      <c r="Q23" s="64" t="s">
        <v>5</v>
      </c>
      <c r="R23" s="41">
        <f>SUM(R24:R27)</f>
        <v>3841354.5520000001</v>
      </c>
    </row>
    <row r="24" spans="1:19" ht="16.5" customHeight="1">
      <c r="A24" s="115"/>
      <c r="B24" s="113"/>
      <c r="C24" s="118" t="s">
        <v>127</v>
      </c>
      <c r="D24" s="65" t="s">
        <v>2</v>
      </c>
      <c r="E24" s="46">
        <v>57</v>
      </c>
      <c r="F24" s="46">
        <v>57</v>
      </c>
      <c r="G24" s="46">
        <v>57</v>
      </c>
      <c r="H24" s="46">
        <v>57</v>
      </c>
      <c r="I24" s="46">
        <v>57</v>
      </c>
      <c r="J24" s="46">
        <v>57</v>
      </c>
      <c r="K24" s="46">
        <v>57</v>
      </c>
      <c r="L24" s="47">
        <v>57</v>
      </c>
      <c r="M24" s="46">
        <v>56</v>
      </c>
      <c r="N24" s="46">
        <v>56</v>
      </c>
      <c r="O24" s="46">
        <v>56</v>
      </c>
      <c r="P24" s="47">
        <v>56</v>
      </c>
      <c r="Q24" s="45" t="s">
        <v>80</v>
      </c>
      <c r="R24" s="30">
        <f>P24*S24*12*0.85</f>
        <v>1102850.112</v>
      </c>
      <c r="S24" s="31">
        <v>1930.76</v>
      </c>
    </row>
    <row r="25" spans="1:19" ht="16.5" customHeight="1">
      <c r="A25" s="115"/>
      <c r="B25" s="113"/>
      <c r="C25" s="119"/>
      <c r="D25" s="65" t="s">
        <v>23</v>
      </c>
      <c r="E25" s="46" t="s">
        <v>80</v>
      </c>
      <c r="F25" s="46" t="s">
        <v>80</v>
      </c>
      <c r="G25" s="46" t="s">
        <v>80</v>
      </c>
      <c r="H25" s="46" t="s">
        <v>80</v>
      </c>
      <c r="I25" s="46" t="s">
        <v>80</v>
      </c>
      <c r="J25" s="46" t="s">
        <v>80</v>
      </c>
      <c r="K25" s="46" t="s">
        <v>80</v>
      </c>
      <c r="L25" s="47" t="s">
        <v>80</v>
      </c>
      <c r="M25" s="46">
        <v>6984</v>
      </c>
      <c r="N25" s="46">
        <v>4947</v>
      </c>
      <c r="O25" s="46" t="s">
        <v>80</v>
      </c>
      <c r="P25" s="47" t="s">
        <v>80</v>
      </c>
      <c r="Q25" s="45">
        <f>SUM(E25:P25)</f>
        <v>11931</v>
      </c>
      <c r="R25" s="30">
        <f>Q25*S25</f>
        <v>218337.30000000002</v>
      </c>
      <c r="S25" s="31">
        <v>18.3</v>
      </c>
    </row>
    <row r="26" spans="1:19" ht="16.5" customHeight="1">
      <c r="A26" s="115"/>
      <c r="B26" s="113"/>
      <c r="C26" s="119"/>
      <c r="D26" s="65" t="s">
        <v>22</v>
      </c>
      <c r="E26" s="46">
        <v>9313</v>
      </c>
      <c r="F26" s="46">
        <v>10401</v>
      </c>
      <c r="G26" s="46">
        <v>13006</v>
      </c>
      <c r="H26" s="46">
        <v>10453</v>
      </c>
      <c r="I26" s="46">
        <v>7095</v>
      </c>
      <c r="J26" s="46">
        <v>3930</v>
      </c>
      <c r="K26" s="46">
        <v>2515</v>
      </c>
      <c r="L26" s="47">
        <v>6545</v>
      </c>
      <c r="M26" s="46">
        <v>5908</v>
      </c>
      <c r="N26" s="46">
        <v>4308</v>
      </c>
      <c r="O26" s="46">
        <v>5787</v>
      </c>
      <c r="P26" s="47">
        <v>6206</v>
      </c>
      <c r="Q26" s="45">
        <f>SUM(E26:P26)</f>
        <v>85467</v>
      </c>
      <c r="R26" s="30">
        <f>Q26*S26</f>
        <v>1338413.22</v>
      </c>
      <c r="S26" s="31">
        <v>15.66</v>
      </c>
    </row>
    <row r="27" spans="1:19" ht="16.5" customHeight="1" thickBot="1">
      <c r="A27" s="116"/>
      <c r="B27" s="117"/>
      <c r="C27" s="120"/>
      <c r="D27" s="67" t="s">
        <v>66</v>
      </c>
      <c r="E27" s="71">
        <v>7878</v>
      </c>
      <c r="F27" s="60">
        <v>11900</v>
      </c>
      <c r="G27" s="60">
        <v>10797</v>
      </c>
      <c r="H27" s="60">
        <v>7649</v>
      </c>
      <c r="I27" s="60">
        <v>6837</v>
      </c>
      <c r="J27" s="60">
        <v>6242</v>
      </c>
      <c r="K27" s="60">
        <v>1940</v>
      </c>
      <c r="L27" s="71">
        <v>5146</v>
      </c>
      <c r="M27" s="60">
        <v>8994</v>
      </c>
      <c r="N27" s="60">
        <v>8027</v>
      </c>
      <c r="O27" s="60">
        <v>5208</v>
      </c>
      <c r="P27" s="71">
        <v>5894</v>
      </c>
      <c r="Q27" s="51">
        <f>SUM(E27:P27)</f>
        <v>86512</v>
      </c>
      <c r="R27" s="30">
        <f>Q27*S27</f>
        <v>1181753.92</v>
      </c>
      <c r="S27" s="31">
        <v>13.66</v>
      </c>
    </row>
    <row r="28" spans="1:19" ht="16.5" customHeight="1">
      <c r="A28" s="114">
        <v>6</v>
      </c>
      <c r="B28" s="134" t="s">
        <v>162</v>
      </c>
      <c r="C28" s="61" t="s">
        <v>1</v>
      </c>
      <c r="D28" s="62" t="s">
        <v>0</v>
      </c>
      <c r="E28" s="63" t="s">
        <v>15</v>
      </c>
      <c r="F28" s="63" t="s">
        <v>16</v>
      </c>
      <c r="G28" s="63" t="s">
        <v>17</v>
      </c>
      <c r="H28" s="63" t="s">
        <v>18</v>
      </c>
      <c r="I28" s="63" t="s">
        <v>19</v>
      </c>
      <c r="J28" s="63" t="s">
        <v>77</v>
      </c>
      <c r="K28" s="63" t="s">
        <v>78</v>
      </c>
      <c r="L28" s="63" t="s">
        <v>79</v>
      </c>
      <c r="M28" s="63" t="s">
        <v>185</v>
      </c>
      <c r="N28" s="63" t="s">
        <v>186</v>
      </c>
      <c r="O28" s="63" t="s">
        <v>187</v>
      </c>
      <c r="P28" s="63" t="s">
        <v>194</v>
      </c>
      <c r="Q28" s="64" t="s">
        <v>5</v>
      </c>
      <c r="R28" s="41">
        <f>SUM(R29:R32)</f>
        <v>2138755.0159999998</v>
      </c>
    </row>
    <row r="29" spans="1:19" ht="16.5" customHeight="1">
      <c r="A29" s="115"/>
      <c r="B29" s="113"/>
      <c r="C29" s="118" t="s">
        <v>127</v>
      </c>
      <c r="D29" s="65" t="s">
        <v>2</v>
      </c>
      <c r="E29" s="46">
        <v>44</v>
      </c>
      <c r="F29" s="46">
        <v>44</v>
      </c>
      <c r="G29" s="46">
        <v>44</v>
      </c>
      <c r="H29" s="46">
        <v>44</v>
      </c>
      <c r="I29" s="46">
        <v>44</v>
      </c>
      <c r="J29" s="46">
        <v>44</v>
      </c>
      <c r="K29" s="46">
        <v>44</v>
      </c>
      <c r="L29" s="47">
        <v>44</v>
      </c>
      <c r="M29" s="46">
        <v>33</v>
      </c>
      <c r="N29" s="46">
        <v>33</v>
      </c>
      <c r="O29" s="46">
        <v>33</v>
      </c>
      <c r="P29" s="47">
        <v>33</v>
      </c>
      <c r="Q29" s="45" t="s">
        <v>80</v>
      </c>
      <c r="R29" s="30">
        <f>P29*S29*12*0.85</f>
        <v>649893.81599999999</v>
      </c>
      <c r="S29" s="31">
        <v>1930.76</v>
      </c>
    </row>
    <row r="30" spans="1:19" ht="16.5" customHeight="1">
      <c r="A30" s="115"/>
      <c r="B30" s="113"/>
      <c r="C30" s="119"/>
      <c r="D30" s="65" t="s">
        <v>23</v>
      </c>
      <c r="E30" s="46" t="s">
        <v>80</v>
      </c>
      <c r="F30" s="46" t="s">
        <v>80</v>
      </c>
      <c r="G30" s="46" t="s">
        <v>80</v>
      </c>
      <c r="H30" s="46" t="s">
        <v>80</v>
      </c>
      <c r="I30" s="46" t="s">
        <v>80</v>
      </c>
      <c r="J30" s="46" t="s">
        <v>80</v>
      </c>
      <c r="K30" s="46" t="s">
        <v>80</v>
      </c>
      <c r="L30" s="47" t="s">
        <v>80</v>
      </c>
      <c r="M30" s="46">
        <v>3714</v>
      </c>
      <c r="N30" s="46">
        <v>2776</v>
      </c>
      <c r="O30" s="46" t="s">
        <v>80</v>
      </c>
      <c r="P30" s="47" t="s">
        <v>80</v>
      </c>
      <c r="Q30" s="45">
        <f>SUM(E30:P30)</f>
        <v>6490</v>
      </c>
      <c r="R30" s="30">
        <f>Q30*S30</f>
        <v>118767</v>
      </c>
      <c r="S30" s="31">
        <v>18.3</v>
      </c>
    </row>
    <row r="31" spans="1:19" ht="16.5" customHeight="1">
      <c r="A31" s="115"/>
      <c r="B31" s="113"/>
      <c r="C31" s="119"/>
      <c r="D31" s="65" t="s">
        <v>22</v>
      </c>
      <c r="E31" s="46">
        <v>3880</v>
      </c>
      <c r="F31" s="46">
        <v>4943</v>
      </c>
      <c r="G31" s="46">
        <v>6522</v>
      </c>
      <c r="H31" s="46">
        <v>5734</v>
      </c>
      <c r="I31" s="46">
        <v>5378</v>
      </c>
      <c r="J31" s="46">
        <v>3087</v>
      </c>
      <c r="K31" s="46">
        <v>2979</v>
      </c>
      <c r="L31" s="47">
        <v>4113</v>
      </c>
      <c r="M31" s="46">
        <v>2933</v>
      </c>
      <c r="N31" s="46">
        <v>2287</v>
      </c>
      <c r="O31" s="46">
        <v>3599</v>
      </c>
      <c r="P31" s="47">
        <v>3241</v>
      </c>
      <c r="Q31" s="45">
        <f>SUM(E31:P31)</f>
        <v>48696</v>
      </c>
      <c r="R31" s="30">
        <f>Q31*S31</f>
        <v>762579.36</v>
      </c>
      <c r="S31" s="31">
        <v>15.66</v>
      </c>
    </row>
    <row r="32" spans="1:19" ht="16.5" customHeight="1" thickBot="1">
      <c r="A32" s="116"/>
      <c r="B32" s="117"/>
      <c r="C32" s="120"/>
      <c r="D32" s="68" t="s">
        <v>66</v>
      </c>
      <c r="E32" s="71">
        <v>3298</v>
      </c>
      <c r="F32" s="60">
        <v>5519</v>
      </c>
      <c r="G32" s="60">
        <v>5500</v>
      </c>
      <c r="H32" s="60">
        <v>4448</v>
      </c>
      <c r="I32" s="60">
        <v>4276</v>
      </c>
      <c r="J32" s="60">
        <v>3276</v>
      </c>
      <c r="K32" s="60">
        <v>2319</v>
      </c>
      <c r="L32" s="71">
        <v>2657</v>
      </c>
      <c r="M32" s="60">
        <v>4176</v>
      </c>
      <c r="N32" s="60">
        <v>3639</v>
      </c>
      <c r="O32" s="60">
        <v>2525</v>
      </c>
      <c r="P32" s="71">
        <v>2841</v>
      </c>
      <c r="Q32" s="51">
        <f>SUM(E32:P32)</f>
        <v>44474</v>
      </c>
      <c r="R32" s="30">
        <f>Q32*S32</f>
        <v>607514.84</v>
      </c>
      <c r="S32" s="31">
        <v>13.66</v>
      </c>
    </row>
    <row r="33" spans="19:19" ht="16.5" customHeight="1">
      <c r="S33" s="30"/>
    </row>
    <row r="34" spans="19:19" ht="16.5" customHeight="1">
      <c r="S34" s="30"/>
    </row>
    <row r="35" spans="19:19" ht="16.5" customHeight="1">
      <c r="S35" s="30"/>
    </row>
    <row r="36" spans="19:19" ht="16.5" customHeight="1">
      <c r="S36" s="30"/>
    </row>
    <row r="37" spans="19:19" ht="16.5" customHeight="1">
      <c r="S37" s="30"/>
    </row>
    <row r="38" spans="19:19" ht="16.5" customHeight="1">
      <c r="S38" s="30"/>
    </row>
    <row r="39" spans="19:19" ht="16.5" customHeight="1">
      <c r="S39" s="30"/>
    </row>
    <row r="40" spans="19:19" ht="16.5" customHeight="1">
      <c r="S40" s="30"/>
    </row>
    <row r="41" spans="19:19" ht="16.5" customHeight="1">
      <c r="S41" s="30"/>
    </row>
    <row r="42" spans="19:19" ht="16.5" customHeight="1">
      <c r="S42" s="30"/>
    </row>
    <row r="43" spans="19:19" ht="16.5" customHeight="1">
      <c r="S43" s="30"/>
    </row>
    <row r="44" spans="19:19" ht="16.5" customHeight="1">
      <c r="S44" s="30"/>
    </row>
    <row r="45" spans="19:19" ht="16.5" customHeight="1">
      <c r="S45" s="30"/>
    </row>
    <row r="46" spans="19:19" ht="16.5" customHeight="1">
      <c r="S46" s="30"/>
    </row>
  </sheetData>
  <mergeCells count="18">
    <mergeCell ref="A23:A27"/>
    <mergeCell ref="B23:B27"/>
    <mergeCell ref="C24:C27"/>
    <mergeCell ref="A28:A32"/>
    <mergeCell ref="B28:B32"/>
    <mergeCell ref="C29:C32"/>
    <mergeCell ref="A13:A17"/>
    <mergeCell ref="B13:B17"/>
    <mergeCell ref="C14:C17"/>
    <mergeCell ref="A18:A22"/>
    <mergeCell ref="B18:B22"/>
    <mergeCell ref="C19:C22"/>
    <mergeCell ref="A3:A7"/>
    <mergeCell ref="B3:B7"/>
    <mergeCell ref="C4:C7"/>
    <mergeCell ref="A8:A12"/>
    <mergeCell ref="B8:B12"/>
    <mergeCell ref="C9:C12"/>
  </mergeCells>
  <phoneticPr fontId="1"/>
  <dataValidations count="1">
    <dataValidation type="list" allowBlank="1" showInputMessage="1" showErrorMessage="1" sqref="C4:C7 C9:C12 C14:C17 C19:C22 C24:C27 C29:C32" xr:uid="{FC627024-EA43-48D2-A75F-DEFCBDC64CF8}">
      <formula1>"TOU,TOU2,第１種プランＡ,第１種プランB,第１種プランL,第１種プランH"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-0.249977111117893"/>
  </sheetPr>
  <dimension ref="A1:S37"/>
  <sheetViews>
    <sheetView view="pageBreakPreview" zoomScale="85" zoomScaleNormal="100" zoomScaleSheetLayoutView="85" workbookViewId="0">
      <pane xSplit="4" topLeftCell="E1" activePane="topRight" state="frozen"/>
      <selection activeCell="Q10" sqref="Q10"/>
      <selection pane="topRight"/>
    </sheetView>
  </sheetViews>
  <sheetFormatPr defaultColWidth="9" defaultRowHeight="16.5" customHeight="1"/>
  <cols>
    <col min="1" max="1" width="3.125" style="73" bestFit="1" customWidth="1"/>
    <col min="2" max="2" width="17.25" style="73" bestFit="1" customWidth="1"/>
    <col min="3" max="3" width="9" style="73"/>
    <col min="4" max="4" width="22.375" style="75" customWidth="1"/>
    <col min="5" max="16" width="11.125" style="75" customWidth="1"/>
    <col min="17" max="17" width="11.125" style="73" customWidth="1"/>
    <col min="18" max="18" width="12.25" style="75" bestFit="1" customWidth="1"/>
    <col min="19" max="19" width="11" style="76" bestFit="1" customWidth="1"/>
    <col min="20" max="16384" width="9" style="75"/>
  </cols>
  <sheetData>
    <row r="1" spans="1:19" ht="31.5" customHeight="1">
      <c r="B1" s="28" t="s">
        <v>200</v>
      </c>
      <c r="C1" s="28"/>
      <c r="D1" s="28"/>
      <c r="E1" s="74"/>
      <c r="R1" s="75" t="s">
        <v>6</v>
      </c>
      <c r="S1" s="76" t="s">
        <v>7</v>
      </c>
    </row>
    <row r="2" spans="1:19" ht="31.5" customHeight="1" thickBot="1">
      <c r="B2" s="77"/>
      <c r="E2" s="78"/>
      <c r="F2" s="79"/>
      <c r="G2" s="79"/>
      <c r="H2" s="79"/>
      <c r="I2" s="79"/>
      <c r="J2" s="79"/>
      <c r="K2" s="78"/>
      <c r="L2" s="79"/>
      <c r="M2" s="79"/>
      <c r="N2" s="79"/>
      <c r="O2" s="79"/>
      <c r="P2" s="79"/>
      <c r="Q2" s="80" t="s">
        <v>5</v>
      </c>
      <c r="R2" s="36">
        <f>SUM(R3,R7,R11,R16,R21,R26,R31)</f>
        <v>37961237.846000001</v>
      </c>
    </row>
    <row r="3" spans="1:19" ht="16.5" customHeight="1">
      <c r="A3" s="148">
        <v>1</v>
      </c>
      <c r="B3" s="150" t="s">
        <v>204</v>
      </c>
      <c r="C3" s="81" t="s">
        <v>1</v>
      </c>
      <c r="D3" s="82" t="s">
        <v>0</v>
      </c>
      <c r="E3" s="81" t="s">
        <v>15</v>
      </c>
      <c r="F3" s="81" t="s">
        <v>16</v>
      </c>
      <c r="G3" s="81" t="s">
        <v>17</v>
      </c>
      <c r="H3" s="81" t="s">
        <v>18</v>
      </c>
      <c r="I3" s="81" t="s">
        <v>19</v>
      </c>
      <c r="J3" s="81" t="s">
        <v>77</v>
      </c>
      <c r="K3" s="81" t="s">
        <v>78</v>
      </c>
      <c r="L3" s="81" t="s">
        <v>79</v>
      </c>
      <c r="M3" s="81" t="s">
        <v>185</v>
      </c>
      <c r="N3" s="81" t="s">
        <v>186</v>
      </c>
      <c r="O3" s="81" t="s">
        <v>187</v>
      </c>
      <c r="P3" s="81" t="s">
        <v>194</v>
      </c>
      <c r="Q3" s="83" t="s">
        <v>5</v>
      </c>
      <c r="R3" s="41">
        <f>SUM(R4:R6)</f>
        <v>4747402.426</v>
      </c>
    </row>
    <row r="4" spans="1:19" ht="16.5" customHeight="1">
      <c r="A4" s="149"/>
      <c r="B4" s="151"/>
      <c r="C4" s="153" t="s">
        <v>128</v>
      </c>
      <c r="D4" s="84" t="s">
        <v>2</v>
      </c>
      <c r="E4" s="46">
        <v>68</v>
      </c>
      <c r="F4" s="46">
        <v>68</v>
      </c>
      <c r="G4" s="46">
        <v>68</v>
      </c>
      <c r="H4" s="46">
        <v>68</v>
      </c>
      <c r="I4" s="46">
        <v>68</v>
      </c>
      <c r="J4" s="46">
        <v>68</v>
      </c>
      <c r="K4" s="46">
        <v>68</v>
      </c>
      <c r="L4" s="47">
        <v>68</v>
      </c>
      <c r="M4" s="47">
        <v>68</v>
      </c>
      <c r="N4" s="47">
        <v>68</v>
      </c>
      <c r="O4" s="47">
        <v>68</v>
      </c>
      <c r="P4" s="47">
        <v>68</v>
      </c>
      <c r="Q4" s="85" t="s">
        <v>197</v>
      </c>
      <c r="R4" s="75">
        <f>P4*S4*12*0.85</f>
        <v>1278138.3359999999</v>
      </c>
      <c r="S4" s="76">
        <v>1842.76</v>
      </c>
    </row>
    <row r="5" spans="1:19" ht="16.5" customHeight="1">
      <c r="A5" s="149"/>
      <c r="B5" s="151"/>
      <c r="C5" s="154"/>
      <c r="D5" s="84" t="s">
        <v>4</v>
      </c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80</v>
      </c>
      <c r="L5" s="46">
        <v>6930</v>
      </c>
      <c r="M5" s="46">
        <v>21900</v>
      </c>
      <c r="N5" s="46">
        <v>22166</v>
      </c>
      <c r="O5" s="46">
        <v>12555</v>
      </c>
      <c r="P5" s="46" t="s">
        <v>80</v>
      </c>
      <c r="Q5" s="85">
        <f>SUM(E5:P5)</f>
        <v>63551</v>
      </c>
      <c r="R5" s="75">
        <f>Q5*S5</f>
        <v>1025077.6299999999</v>
      </c>
      <c r="S5" s="76">
        <v>16.13</v>
      </c>
    </row>
    <row r="6" spans="1:19" ht="16.5" customHeight="1" thickBot="1">
      <c r="A6" s="149"/>
      <c r="B6" s="152"/>
      <c r="C6" s="154"/>
      <c r="D6" s="84" t="s">
        <v>3</v>
      </c>
      <c r="E6" s="47">
        <v>16754</v>
      </c>
      <c r="F6" s="46">
        <v>18671</v>
      </c>
      <c r="G6" s="46">
        <v>19801</v>
      </c>
      <c r="H6" s="46">
        <v>17780</v>
      </c>
      <c r="I6" s="46">
        <v>18998</v>
      </c>
      <c r="J6" s="46">
        <v>15951</v>
      </c>
      <c r="K6" s="46">
        <v>18245</v>
      </c>
      <c r="L6" s="46">
        <v>11865</v>
      </c>
      <c r="M6" s="46" t="s">
        <v>80</v>
      </c>
      <c r="N6" s="46" t="s">
        <v>80</v>
      </c>
      <c r="O6" s="46">
        <v>6819</v>
      </c>
      <c r="P6" s="46">
        <v>16555</v>
      </c>
      <c r="Q6" s="85">
        <f>SUM(E6:P6)</f>
        <v>161439</v>
      </c>
      <c r="R6" s="75">
        <f>Q6*S6</f>
        <v>2444186.46</v>
      </c>
      <c r="S6" s="76">
        <v>15.14</v>
      </c>
    </row>
    <row r="7" spans="1:19" ht="16.5" customHeight="1">
      <c r="A7" s="148">
        <v>2</v>
      </c>
      <c r="B7" s="155" t="s">
        <v>163</v>
      </c>
      <c r="C7" s="81" t="s">
        <v>1</v>
      </c>
      <c r="D7" s="82" t="s">
        <v>0</v>
      </c>
      <c r="E7" s="86" t="s">
        <v>15</v>
      </c>
      <c r="F7" s="86" t="s">
        <v>16</v>
      </c>
      <c r="G7" s="86" t="s">
        <v>17</v>
      </c>
      <c r="H7" s="86" t="s">
        <v>18</v>
      </c>
      <c r="I7" s="86" t="s">
        <v>19</v>
      </c>
      <c r="J7" s="86" t="s">
        <v>77</v>
      </c>
      <c r="K7" s="86" t="s">
        <v>78</v>
      </c>
      <c r="L7" s="86" t="s">
        <v>79</v>
      </c>
      <c r="M7" s="86" t="s">
        <v>185</v>
      </c>
      <c r="N7" s="86" t="s">
        <v>186</v>
      </c>
      <c r="O7" s="86" t="s">
        <v>187</v>
      </c>
      <c r="P7" s="86" t="s">
        <v>194</v>
      </c>
      <c r="Q7" s="83" t="s">
        <v>5</v>
      </c>
      <c r="R7" s="41">
        <f>SUM(R8:R10)</f>
        <v>8073865.9360000007</v>
      </c>
    </row>
    <row r="8" spans="1:19" ht="16.5" customHeight="1">
      <c r="A8" s="149"/>
      <c r="B8" s="156"/>
      <c r="C8" s="153" t="s">
        <v>136</v>
      </c>
      <c r="D8" s="84" t="s">
        <v>2</v>
      </c>
      <c r="E8" s="47">
        <v>88</v>
      </c>
      <c r="F8" s="47">
        <v>88</v>
      </c>
      <c r="G8" s="47">
        <v>88</v>
      </c>
      <c r="H8" s="47">
        <v>88</v>
      </c>
      <c r="I8" s="47">
        <v>88</v>
      </c>
      <c r="J8" s="47">
        <v>88</v>
      </c>
      <c r="K8" s="47">
        <v>88</v>
      </c>
      <c r="L8" s="47">
        <v>88</v>
      </c>
      <c r="M8" s="47">
        <v>88</v>
      </c>
      <c r="N8" s="47">
        <v>88</v>
      </c>
      <c r="O8" s="47">
        <v>88</v>
      </c>
      <c r="P8" s="47">
        <v>88</v>
      </c>
      <c r="Q8" s="85" t="s">
        <v>197</v>
      </c>
      <c r="R8" s="75">
        <f>P8*S8*12*0.85</f>
        <v>1496083.7760000001</v>
      </c>
      <c r="S8" s="76">
        <v>1666.76</v>
      </c>
    </row>
    <row r="9" spans="1:19" ht="16.5" customHeight="1">
      <c r="A9" s="149"/>
      <c r="B9" s="156"/>
      <c r="C9" s="154"/>
      <c r="D9" s="84" t="s">
        <v>4</v>
      </c>
      <c r="E9" s="46" t="s">
        <v>80</v>
      </c>
      <c r="F9" s="46" t="s">
        <v>80</v>
      </c>
      <c r="G9" s="46" t="s">
        <v>80</v>
      </c>
      <c r="H9" s="46" t="s">
        <v>80</v>
      </c>
      <c r="I9" s="46" t="s">
        <v>80</v>
      </c>
      <c r="J9" s="46" t="s">
        <v>80</v>
      </c>
      <c r="K9" s="46" t="s">
        <v>80</v>
      </c>
      <c r="L9" s="46">
        <v>4738</v>
      </c>
      <c r="M9" s="46">
        <v>37028</v>
      </c>
      <c r="N9" s="46">
        <v>35773</v>
      </c>
      <c r="O9" s="46">
        <v>31285</v>
      </c>
      <c r="P9" s="46" t="s">
        <v>80</v>
      </c>
      <c r="Q9" s="85">
        <f>SUM(E9:P9)</f>
        <v>108824</v>
      </c>
      <c r="R9" s="75">
        <f>Q9*S9</f>
        <v>1769478.2400000002</v>
      </c>
      <c r="S9" s="76">
        <v>16.260000000000002</v>
      </c>
    </row>
    <row r="10" spans="1:19" ht="16.5" customHeight="1" thickBot="1">
      <c r="A10" s="149"/>
      <c r="B10" s="156"/>
      <c r="C10" s="154"/>
      <c r="D10" s="84" t="s">
        <v>3</v>
      </c>
      <c r="E10" s="47">
        <v>34391</v>
      </c>
      <c r="F10" s="46">
        <v>34945</v>
      </c>
      <c r="G10" s="46">
        <v>35707</v>
      </c>
      <c r="H10" s="46">
        <v>33260</v>
      </c>
      <c r="I10" s="46">
        <v>35742</v>
      </c>
      <c r="J10" s="46">
        <v>33548</v>
      </c>
      <c r="K10" s="46">
        <v>36676</v>
      </c>
      <c r="L10" s="46">
        <v>30427</v>
      </c>
      <c r="M10" s="46" t="s">
        <v>80</v>
      </c>
      <c r="N10" s="46" t="s">
        <v>80</v>
      </c>
      <c r="O10" s="46">
        <v>5023</v>
      </c>
      <c r="P10" s="46">
        <v>35373</v>
      </c>
      <c r="Q10" s="85">
        <f>SUM(E10:P10)</f>
        <v>315092</v>
      </c>
      <c r="R10" s="75">
        <f>Q10*S10</f>
        <v>4808303.92</v>
      </c>
      <c r="S10" s="76">
        <v>15.26</v>
      </c>
    </row>
    <row r="11" spans="1:19" ht="16.5" customHeight="1">
      <c r="A11" s="139">
        <v>3</v>
      </c>
      <c r="B11" s="142" t="s">
        <v>164</v>
      </c>
      <c r="C11" s="87" t="s">
        <v>1</v>
      </c>
      <c r="D11" s="88" t="s">
        <v>0</v>
      </c>
      <c r="E11" s="89" t="s">
        <v>15</v>
      </c>
      <c r="F11" s="89" t="s">
        <v>16</v>
      </c>
      <c r="G11" s="89" t="s">
        <v>17</v>
      </c>
      <c r="H11" s="89" t="s">
        <v>18</v>
      </c>
      <c r="I11" s="89" t="s">
        <v>19</v>
      </c>
      <c r="J11" s="89" t="s">
        <v>77</v>
      </c>
      <c r="K11" s="89" t="s">
        <v>78</v>
      </c>
      <c r="L11" s="89" t="s">
        <v>79</v>
      </c>
      <c r="M11" s="89" t="s">
        <v>185</v>
      </c>
      <c r="N11" s="89" t="s">
        <v>186</v>
      </c>
      <c r="O11" s="89" t="s">
        <v>187</v>
      </c>
      <c r="P11" s="89" t="s">
        <v>194</v>
      </c>
      <c r="Q11" s="90" t="s">
        <v>5</v>
      </c>
      <c r="R11" s="41">
        <f>SUM(R12:R15)</f>
        <v>4696069.2659999998</v>
      </c>
    </row>
    <row r="12" spans="1:19" ht="16.5" customHeight="1">
      <c r="A12" s="140"/>
      <c r="B12" s="143"/>
      <c r="C12" s="145" t="s">
        <v>165</v>
      </c>
      <c r="D12" s="91" t="s">
        <v>2</v>
      </c>
      <c r="E12" s="46">
        <v>54</v>
      </c>
      <c r="F12" s="46">
        <v>54</v>
      </c>
      <c r="G12" s="46">
        <v>54</v>
      </c>
      <c r="H12" s="46">
        <v>54</v>
      </c>
      <c r="I12" s="46">
        <v>54</v>
      </c>
      <c r="J12" s="46">
        <v>54</v>
      </c>
      <c r="K12" s="46">
        <v>53</v>
      </c>
      <c r="L12" s="47">
        <v>53</v>
      </c>
      <c r="M12" s="47">
        <v>53</v>
      </c>
      <c r="N12" s="47">
        <v>53</v>
      </c>
      <c r="O12" s="47">
        <v>53</v>
      </c>
      <c r="P12" s="47">
        <v>53</v>
      </c>
      <c r="Q12" s="85" t="s">
        <v>197</v>
      </c>
      <c r="R12" s="75">
        <f>P12*S12*12*0.85</f>
        <v>901050.45599999989</v>
      </c>
      <c r="S12" s="76">
        <v>1666.76</v>
      </c>
    </row>
    <row r="13" spans="1:19" ht="16.5" customHeight="1">
      <c r="A13" s="140"/>
      <c r="B13" s="143"/>
      <c r="C13" s="146"/>
      <c r="D13" s="91" t="s">
        <v>23</v>
      </c>
      <c r="E13" s="46" t="s">
        <v>80</v>
      </c>
      <c r="F13" s="46" t="s">
        <v>80</v>
      </c>
      <c r="G13" s="46" t="s">
        <v>80</v>
      </c>
      <c r="H13" s="46" t="s">
        <v>80</v>
      </c>
      <c r="I13" s="46" t="s">
        <v>80</v>
      </c>
      <c r="J13" s="46" t="s">
        <v>80</v>
      </c>
      <c r="K13" s="46" t="s">
        <v>80</v>
      </c>
      <c r="L13" s="47">
        <v>1055</v>
      </c>
      <c r="M13" s="47">
        <v>4624</v>
      </c>
      <c r="N13" s="47">
        <v>4958</v>
      </c>
      <c r="O13" s="47">
        <v>3006</v>
      </c>
      <c r="P13" s="46" t="s">
        <v>80</v>
      </c>
      <c r="Q13" s="85">
        <f>SUM(E13:P13)</f>
        <v>13643</v>
      </c>
      <c r="R13" s="75">
        <f>Q13*S13</f>
        <v>259353.43000000002</v>
      </c>
      <c r="S13" s="76">
        <v>19.010000000000002</v>
      </c>
    </row>
    <row r="14" spans="1:19" ht="16.5" customHeight="1">
      <c r="A14" s="140"/>
      <c r="B14" s="143"/>
      <c r="C14" s="146"/>
      <c r="D14" s="91" t="s">
        <v>22</v>
      </c>
      <c r="E14" s="46">
        <v>10099</v>
      </c>
      <c r="F14" s="46">
        <v>8653</v>
      </c>
      <c r="G14" s="46">
        <v>10632</v>
      </c>
      <c r="H14" s="46">
        <v>9366</v>
      </c>
      <c r="I14" s="46">
        <v>10231</v>
      </c>
      <c r="J14" s="46">
        <v>7751</v>
      </c>
      <c r="K14" s="46">
        <v>10993</v>
      </c>
      <c r="L14" s="47">
        <v>8944</v>
      </c>
      <c r="M14" s="47">
        <v>5235</v>
      </c>
      <c r="N14" s="47">
        <v>5661</v>
      </c>
      <c r="O14" s="47">
        <v>6146</v>
      </c>
      <c r="P14" s="47">
        <v>9063</v>
      </c>
      <c r="Q14" s="85">
        <f>SUM(E14:P14)</f>
        <v>102774</v>
      </c>
      <c r="R14" s="75">
        <f>Q14*S14</f>
        <v>1665966.54</v>
      </c>
      <c r="S14" s="76">
        <v>16.21</v>
      </c>
    </row>
    <row r="15" spans="1:19" ht="16.5" customHeight="1" thickBot="1">
      <c r="A15" s="141"/>
      <c r="B15" s="144"/>
      <c r="C15" s="147"/>
      <c r="D15" s="92" t="s">
        <v>66</v>
      </c>
      <c r="E15" s="71">
        <v>11036</v>
      </c>
      <c r="F15" s="60">
        <v>13494</v>
      </c>
      <c r="G15" s="60">
        <v>11334</v>
      </c>
      <c r="H15" s="60">
        <v>10315</v>
      </c>
      <c r="I15" s="60">
        <v>11571</v>
      </c>
      <c r="J15" s="60">
        <v>13262</v>
      </c>
      <c r="K15" s="60">
        <v>10583</v>
      </c>
      <c r="L15" s="71">
        <v>10729</v>
      </c>
      <c r="M15" s="71">
        <v>10793</v>
      </c>
      <c r="N15" s="71">
        <v>10947</v>
      </c>
      <c r="O15" s="71">
        <v>11382</v>
      </c>
      <c r="P15" s="71">
        <v>11428</v>
      </c>
      <c r="Q15" s="93">
        <f>SUM(E15:P15)</f>
        <v>136874</v>
      </c>
      <c r="R15" s="75">
        <f>Q15*S15</f>
        <v>1869698.84</v>
      </c>
      <c r="S15" s="76">
        <v>13.66</v>
      </c>
    </row>
    <row r="16" spans="1:19" ht="16.5" customHeight="1">
      <c r="A16" s="139">
        <v>4</v>
      </c>
      <c r="B16" s="142" t="s">
        <v>166</v>
      </c>
      <c r="C16" s="87" t="s">
        <v>1</v>
      </c>
      <c r="D16" s="88" t="s">
        <v>0</v>
      </c>
      <c r="E16" s="89" t="s">
        <v>15</v>
      </c>
      <c r="F16" s="89" t="s">
        <v>16</v>
      </c>
      <c r="G16" s="89" t="s">
        <v>17</v>
      </c>
      <c r="H16" s="89" t="s">
        <v>18</v>
      </c>
      <c r="I16" s="89" t="s">
        <v>19</v>
      </c>
      <c r="J16" s="89" t="s">
        <v>77</v>
      </c>
      <c r="K16" s="89" t="s">
        <v>78</v>
      </c>
      <c r="L16" s="89" t="s">
        <v>79</v>
      </c>
      <c r="M16" s="89" t="s">
        <v>185</v>
      </c>
      <c r="N16" s="89" t="s">
        <v>186</v>
      </c>
      <c r="O16" s="89" t="s">
        <v>187</v>
      </c>
      <c r="P16" s="89" t="s">
        <v>194</v>
      </c>
      <c r="Q16" s="90" t="s">
        <v>5</v>
      </c>
      <c r="R16" s="41">
        <f>SUM(R17:R20)</f>
        <v>16053620.232000001</v>
      </c>
    </row>
    <row r="17" spans="1:19" ht="16.5" customHeight="1">
      <c r="A17" s="140"/>
      <c r="B17" s="143"/>
      <c r="C17" s="145" t="s">
        <v>165</v>
      </c>
      <c r="D17" s="91" t="s">
        <v>2</v>
      </c>
      <c r="E17" s="46">
        <v>175</v>
      </c>
      <c r="F17" s="46">
        <v>175</v>
      </c>
      <c r="G17" s="46">
        <v>175</v>
      </c>
      <c r="H17" s="46">
        <v>175</v>
      </c>
      <c r="I17" s="46">
        <v>176</v>
      </c>
      <c r="J17" s="46">
        <v>176</v>
      </c>
      <c r="K17" s="46">
        <v>176</v>
      </c>
      <c r="L17" s="46">
        <v>176</v>
      </c>
      <c r="M17" s="46">
        <v>176</v>
      </c>
      <c r="N17" s="46">
        <v>176</v>
      </c>
      <c r="O17" s="46">
        <v>176</v>
      </c>
      <c r="P17" s="46">
        <v>176</v>
      </c>
      <c r="Q17" s="85" t="s">
        <v>197</v>
      </c>
      <c r="R17" s="75">
        <f>P17*S17*12*0.85</f>
        <v>2992167.5520000001</v>
      </c>
      <c r="S17" s="76">
        <v>1666.76</v>
      </c>
    </row>
    <row r="18" spans="1:19" ht="16.5" customHeight="1">
      <c r="A18" s="140"/>
      <c r="B18" s="143"/>
      <c r="C18" s="146"/>
      <c r="D18" s="91" t="s">
        <v>23</v>
      </c>
      <c r="E18" s="46" t="s">
        <v>80</v>
      </c>
      <c r="F18" s="46" t="s">
        <v>80</v>
      </c>
      <c r="G18" s="46" t="s">
        <v>80</v>
      </c>
      <c r="H18" s="46" t="s">
        <v>80</v>
      </c>
      <c r="I18" s="46" t="s">
        <v>80</v>
      </c>
      <c r="J18" s="46" t="s">
        <v>80</v>
      </c>
      <c r="K18" s="46" t="s">
        <v>80</v>
      </c>
      <c r="L18" s="47">
        <v>5767</v>
      </c>
      <c r="M18" s="47">
        <v>20331</v>
      </c>
      <c r="N18" s="47">
        <v>18696</v>
      </c>
      <c r="O18" s="47">
        <v>11954</v>
      </c>
      <c r="P18" s="46" t="s">
        <v>80</v>
      </c>
      <c r="Q18" s="85">
        <f>SUM(E18:P18)</f>
        <v>56748</v>
      </c>
      <c r="R18" s="75">
        <f>Q18*S18</f>
        <v>1078779.48</v>
      </c>
      <c r="S18" s="76">
        <v>19.010000000000002</v>
      </c>
    </row>
    <row r="19" spans="1:19" ht="16.5" customHeight="1">
      <c r="A19" s="140"/>
      <c r="B19" s="143"/>
      <c r="C19" s="146"/>
      <c r="D19" s="91" t="s">
        <v>22</v>
      </c>
      <c r="E19" s="46">
        <v>35262</v>
      </c>
      <c r="F19" s="46">
        <v>33166</v>
      </c>
      <c r="G19" s="46">
        <v>37790</v>
      </c>
      <c r="H19" s="46">
        <v>34849</v>
      </c>
      <c r="I19" s="46">
        <v>37701</v>
      </c>
      <c r="J19" s="46">
        <v>29777</v>
      </c>
      <c r="K19" s="46">
        <v>40374</v>
      </c>
      <c r="L19" s="47">
        <v>33841</v>
      </c>
      <c r="M19" s="47">
        <v>21070</v>
      </c>
      <c r="N19" s="47">
        <v>19501</v>
      </c>
      <c r="O19" s="47">
        <v>24609</v>
      </c>
      <c r="P19" s="47">
        <v>37882</v>
      </c>
      <c r="Q19" s="85">
        <f>SUM(E19:P19)</f>
        <v>385822</v>
      </c>
      <c r="R19" s="75">
        <f>Q19*S19</f>
        <v>6254174.6200000001</v>
      </c>
      <c r="S19" s="76">
        <v>16.21</v>
      </c>
    </row>
    <row r="20" spans="1:19" ht="16.5" customHeight="1" thickBot="1">
      <c r="A20" s="141"/>
      <c r="B20" s="144"/>
      <c r="C20" s="147"/>
      <c r="D20" s="92" t="s">
        <v>66</v>
      </c>
      <c r="E20" s="71">
        <v>34646</v>
      </c>
      <c r="F20" s="60">
        <v>38695</v>
      </c>
      <c r="G20" s="60">
        <v>33381</v>
      </c>
      <c r="H20" s="60">
        <v>31474</v>
      </c>
      <c r="I20" s="60">
        <v>35725</v>
      </c>
      <c r="J20" s="60">
        <v>41487</v>
      </c>
      <c r="K20" s="60">
        <v>33937</v>
      </c>
      <c r="L20" s="71">
        <v>31672</v>
      </c>
      <c r="M20" s="71">
        <v>33926</v>
      </c>
      <c r="N20" s="71">
        <v>34884</v>
      </c>
      <c r="O20" s="71">
        <v>34736</v>
      </c>
      <c r="P20" s="71">
        <v>34800</v>
      </c>
      <c r="Q20" s="93">
        <f>SUM(E20:P20)</f>
        <v>419363</v>
      </c>
      <c r="R20" s="75">
        <f>Q20*S20</f>
        <v>5728498.5800000001</v>
      </c>
      <c r="S20" s="76">
        <v>13.66</v>
      </c>
    </row>
    <row r="21" spans="1:19" ht="16.5" customHeight="1">
      <c r="A21" s="139">
        <v>5</v>
      </c>
      <c r="B21" s="142" t="s">
        <v>167</v>
      </c>
      <c r="C21" s="87" t="s">
        <v>1</v>
      </c>
      <c r="D21" s="88" t="s">
        <v>0</v>
      </c>
      <c r="E21" s="89" t="s">
        <v>15</v>
      </c>
      <c r="F21" s="89" t="s">
        <v>16</v>
      </c>
      <c r="G21" s="89" t="s">
        <v>17</v>
      </c>
      <c r="H21" s="89" t="s">
        <v>18</v>
      </c>
      <c r="I21" s="89" t="s">
        <v>19</v>
      </c>
      <c r="J21" s="89" t="s">
        <v>77</v>
      </c>
      <c r="K21" s="89" t="s">
        <v>78</v>
      </c>
      <c r="L21" s="89" t="s">
        <v>79</v>
      </c>
      <c r="M21" s="89" t="s">
        <v>185</v>
      </c>
      <c r="N21" s="89" t="s">
        <v>186</v>
      </c>
      <c r="O21" s="89" t="s">
        <v>187</v>
      </c>
      <c r="P21" s="89" t="s">
        <v>194</v>
      </c>
      <c r="Q21" s="90" t="s">
        <v>5</v>
      </c>
      <c r="R21" s="41">
        <f>SUM(R22:R25)</f>
        <v>3666355.2800000003</v>
      </c>
    </row>
    <row r="22" spans="1:19" ht="16.5" customHeight="1">
      <c r="A22" s="140"/>
      <c r="B22" s="143"/>
      <c r="C22" s="145" t="s">
        <v>165</v>
      </c>
      <c r="D22" s="91" t="s">
        <v>2</v>
      </c>
      <c r="E22" s="72">
        <v>25</v>
      </c>
      <c r="F22" s="72">
        <v>25</v>
      </c>
      <c r="G22" s="72">
        <v>25</v>
      </c>
      <c r="H22" s="72">
        <v>25</v>
      </c>
      <c r="I22" s="72">
        <v>25</v>
      </c>
      <c r="J22" s="72">
        <v>25</v>
      </c>
      <c r="K22" s="72">
        <v>25</v>
      </c>
      <c r="L22" s="72">
        <v>25</v>
      </c>
      <c r="M22" s="72">
        <v>25</v>
      </c>
      <c r="N22" s="72">
        <v>25</v>
      </c>
      <c r="O22" s="72">
        <v>25</v>
      </c>
      <c r="P22" s="72">
        <v>25</v>
      </c>
      <c r="Q22" s="85" t="s">
        <v>197</v>
      </c>
      <c r="R22" s="75">
        <f>P22*S22*12*0.85</f>
        <v>425023.8</v>
      </c>
      <c r="S22" s="76">
        <v>1666.76</v>
      </c>
    </row>
    <row r="23" spans="1:19" ht="16.5" customHeight="1">
      <c r="A23" s="140"/>
      <c r="B23" s="143"/>
      <c r="C23" s="146"/>
      <c r="D23" s="91" t="s">
        <v>23</v>
      </c>
      <c r="E23" s="46" t="s">
        <v>80</v>
      </c>
      <c r="F23" s="46" t="s">
        <v>80</v>
      </c>
      <c r="G23" s="46" t="s">
        <v>80</v>
      </c>
      <c r="H23" s="46" t="s">
        <v>80</v>
      </c>
      <c r="I23" s="46" t="s">
        <v>80</v>
      </c>
      <c r="J23" s="46" t="s">
        <v>80</v>
      </c>
      <c r="K23" s="46" t="s">
        <v>80</v>
      </c>
      <c r="L23" s="47">
        <v>683</v>
      </c>
      <c r="M23" s="47">
        <v>4248</v>
      </c>
      <c r="N23" s="47">
        <v>4475</v>
      </c>
      <c r="O23" s="47">
        <v>3463</v>
      </c>
      <c r="P23" s="46" t="s">
        <v>80</v>
      </c>
      <c r="Q23" s="85">
        <f>SUM(E23:P23)</f>
        <v>12869</v>
      </c>
      <c r="R23" s="75">
        <f>Q23*S23</f>
        <v>244639.69000000003</v>
      </c>
      <c r="S23" s="76">
        <v>19.010000000000002</v>
      </c>
    </row>
    <row r="24" spans="1:19" ht="16.5" customHeight="1">
      <c r="A24" s="140"/>
      <c r="B24" s="143"/>
      <c r="C24" s="146"/>
      <c r="D24" s="91" t="s">
        <v>22</v>
      </c>
      <c r="E24" s="46">
        <v>8590</v>
      </c>
      <c r="F24" s="46">
        <v>7566</v>
      </c>
      <c r="G24" s="46">
        <v>8658</v>
      </c>
      <c r="H24" s="46">
        <v>7964</v>
      </c>
      <c r="I24" s="46">
        <v>9009</v>
      </c>
      <c r="J24" s="46">
        <v>6924</v>
      </c>
      <c r="K24" s="46">
        <v>8625</v>
      </c>
      <c r="L24" s="47">
        <v>8251</v>
      </c>
      <c r="M24" s="47">
        <v>4289</v>
      </c>
      <c r="N24" s="47">
        <v>4485</v>
      </c>
      <c r="O24" s="47">
        <v>4859</v>
      </c>
      <c r="P24" s="47">
        <v>7953</v>
      </c>
      <c r="Q24" s="85">
        <f>SUM(E24:P24)</f>
        <v>87173</v>
      </c>
      <c r="R24" s="75">
        <f>Q24*S24</f>
        <v>1413074.33</v>
      </c>
      <c r="S24" s="76">
        <v>16.21</v>
      </c>
    </row>
    <row r="25" spans="1:19" ht="16.5" customHeight="1" thickBot="1">
      <c r="A25" s="141"/>
      <c r="B25" s="144"/>
      <c r="C25" s="147"/>
      <c r="D25" s="92" t="s">
        <v>66</v>
      </c>
      <c r="E25" s="71">
        <v>9083</v>
      </c>
      <c r="F25" s="60">
        <v>10729</v>
      </c>
      <c r="G25" s="60">
        <v>9766</v>
      </c>
      <c r="H25" s="60">
        <v>8671</v>
      </c>
      <c r="I25" s="60">
        <v>9420</v>
      </c>
      <c r="J25" s="60">
        <v>10887</v>
      </c>
      <c r="K25" s="60">
        <v>9734</v>
      </c>
      <c r="L25" s="71">
        <v>8733</v>
      </c>
      <c r="M25" s="71">
        <v>9642</v>
      </c>
      <c r="N25" s="71">
        <v>9357</v>
      </c>
      <c r="O25" s="71">
        <v>9499</v>
      </c>
      <c r="P25" s="71">
        <v>10410</v>
      </c>
      <c r="Q25" s="93">
        <f>SUM(E25:P25)</f>
        <v>115931</v>
      </c>
      <c r="R25" s="75">
        <f>Q25*S25</f>
        <v>1583617.46</v>
      </c>
      <c r="S25" s="76">
        <v>13.66</v>
      </c>
    </row>
    <row r="26" spans="1:19" ht="16.5" customHeight="1">
      <c r="A26" s="139">
        <v>6</v>
      </c>
      <c r="B26" s="142" t="s">
        <v>168</v>
      </c>
      <c r="C26" s="87" t="s">
        <v>1</v>
      </c>
      <c r="D26" s="88" t="s">
        <v>0</v>
      </c>
      <c r="E26" s="89" t="s">
        <v>15</v>
      </c>
      <c r="F26" s="89" t="s">
        <v>16</v>
      </c>
      <c r="G26" s="89" t="s">
        <v>17</v>
      </c>
      <c r="H26" s="89" t="s">
        <v>18</v>
      </c>
      <c r="I26" s="89" t="s">
        <v>19</v>
      </c>
      <c r="J26" s="89" t="s">
        <v>77</v>
      </c>
      <c r="K26" s="89" t="s">
        <v>78</v>
      </c>
      <c r="L26" s="89" t="s">
        <v>79</v>
      </c>
      <c r="M26" s="89" t="s">
        <v>185</v>
      </c>
      <c r="N26" s="89" t="s">
        <v>186</v>
      </c>
      <c r="O26" s="89" t="s">
        <v>187</v>
      </c>
      <c r="P26" s="89" t="s">
        <v>194</v>
      </c>
      <c r="Q26" s="90" t="s">
        <v>5</v>
      </c>
      <c r="R26" s="41">
        <f>SUM(R27:R30)</f>
        <v>530440.36199999996</v>
      </c>
    </row>
    <row r="27" spans="1:19" ht="16.5" customHeight="1">
      <c r="A27" s="140"/>
      <c r="B27" s="143"/>
      <c r="C27" s="145" t="s">
        <v>165</v>
      </c>
      <c r="D27" s="91" t="s">
        <v>2</v>
      </c>
      <c r="E27" s="46">
        <v>27</v>
      </c>
      <c r="F27" s="46">
        <v>27</v>
      </c>
      <c r="G27" s="46">
        <v>27</v>
      </c>
      <c r="H27" s="46">
        <v>27</v>
      </c>
      <c r="I27" s="46">
        <v>27</v>
      </c>
      <c r="J27" s="46">
        <v>27</v>
      </c>
      <c r="K27" s="46">
        <v>27</v>
      </c>
      <c r="L27" s="46">
        <v>27</v>
      </c>
      <c r="M27" s="46">
        <v>27</v>
      </c>
      <c r="N27" s="46">
        <v>21</v>
      </c>
      <c r="O27" s="46">
        <v>21</v>
      </c>
      <c r="P27" s="46">
        <v>21</v>
      </c>
      <c r="Q27" s="85" t="s">
        <v>197</v>
      </c>
      <c r="R27" s="75">
        <f>P27*S27*12*0.85</f>
        <v>357019.99200000003</v>
      </c>
      <c r="S27" s="76">
        <v>1666.76</v>
      </c>
    </row>
    <row r="28" spans="1:19" ht="16.5" customHeight="1">
      <c r="A28" s="140"/>
      <c r="B28" s="143"/>
      <c r="C28" s="146"/>
      <c r="D28" s="91" t="s">
        <v>23</v>
      </c>
      <c r="E28" s="46" t="s">
        <v>80</v>
      </c>
      <c r="F28" s="46" t="s">
        <v>80</v>
      </c>
      <c r="G28" s="46" t="s">
        <v>80</v>
      </c>
      <c r="H28" s="46" t="s">
        <v>80</v>
      </c>
      <c r="I28" s="46" t="s">
        <v>80</v>
      </c>
      <c r="J28" s="46" t="s">
        <v>80</v>
      </c>
      <c r="K28" s="46" t="s">
        <v>80</v>
      </c>
      <c r="L28" s="47">
        <v>30</v>
      </c>
      <c r="M28" s="47">
        <v>194</v>
      </c>
      <c r="N28" s="47">
        <v>402</v>
      </c>
      <c r="O28" s="47">
        <v>161</v>
      </c>
      <c r="P28" s="46" t="s">
        <v>80</v>
      </c>
      <c r="Q28" s="85">
        <f>SUM(E28:P28)</f>
        <v>787</v>
      </c>
      <c r="R28" s="75">
        <f>Q28*S28</f>
        <v>14960.87</v>
      </c>
      <c r="S28" s="76">
        <v>19.010000000000002</v>
      </c>
    </row>
    <row r="29" spans="1:19" ht="16.5" customHeight="1">
      <c r="A29" s="140"/>
      <c r="B29" s="143"/>
      <c r="C29" s="146"/>
      <c r="D29" s="91" t="s">
        <v>22</v>
      </c>
      <c r="E29" s="46">
        <v>462</v>
      </c>
      <c r="F29" s="46">
        <v>413</v>
      </c>
      <c r="G29" s="46">
        <v>444</v>
      </c>
      <c r="H29" s="46">
        <v>410</v>
      </c>
      <c r="I29" s="46">
        <v>438</v>
      </c>
      <c r="J29" s="46">
        <v>314</v>
      </c>
      <c r="K29" s="46">
        <v>393</v>
      </c>
      <c r="L29" s="47">
        <v>370</v>
      </c>
      <c r="M29" s="47">
        <v>205</v>
      </c>
      <c r="N29" s="47">
        <v>349</v>
      </c>
      <c r="O29" s="47">
        <v>228</v>
      </c>
      <c r="P29" s="47">
        <v>368</v>
      </c>
      <c r="Q29" s="85">
        <f>SUM(E29:P29)</f>
        <v>4394</v>
      </c>
      <c r="R29" s="75">
        <f>Q29*S29</f>
        <v>71226.740000000005</v>
      </c>
      <c r="S29" s="76">
        <v>16.21</v>
      </c>
    </row>
    <row r="30" spans="1:19" ht="16.5" customHeight="1" thickBot="1">
      <c r="A30" s="141"/>
      <c r="B30" s="144"/>
      <c r="C30" s="147"/>
      <c r="D30" s="92" t="s">
        <v>66</v>
      </c>
      <c r="E30" s="71">
        <v>610</v>
      </c>
      <c r="F30" s="60">
        <v>697</v>
      </c>
      <c r="G30" s="60">
        <v>639</v>
      </c>
      <c r="H30" s="60">
        <v>551</v>
      </c>
      <c r="I30" s="60">
        <v>568</v>
      </c>
      <c r="J30" s="60">
        <v>484</v>
      </c>
      <c r="K30" s="60">
        <v>435</v>
      </c>
      <c r="L30" s="71">
        <v>393</v>
      </c>
      <c r="M30" s="71">
        <v>445</v>
      </c>
      <c r="N30" s="71">
        <v>636</v>
      </c>
      <c r="O30" s="71">
        <v>444</v>
      </c>
      <c r="P30" s="71">
        <v>484</v>
      </c>
      <c r="Q30" s="93">
        <f>SUM(E30:P30)</f>
        <v>6386</v>
      </c>
      <c r="R30" s="75">
        <f>Q30*S30</f>
        <v>87232.76</v>
      </c>
      <c r="S30" s="76">
        <v>13.66</v>
      </c>
    </row>
    <row r="31" spans="1:19" ht="16.5" customHeight="1">
      <c r="A31" s="139">
        <v>7</v>
      </c>
      <c r="B31" s="142" t="s">
        <v>169</v>
      </c>
      <c r="C31" s="87" t="s">
        <v>1</v>
      </c>
      <c r="D31" s="88" t="s">
        <v>0</v>
      </c>
      <c r="E31" s="89" t="s">
        <v>15</v>
      </c>
      <c r="F31" s="89" t="s">
        <v>16</v>
      </c>
      <c r="G31" s="89" t="s">
        <v>17</v>
      </c>
      <c r="H31" s="89" t="s">
        <v>18</v>
      </c>
      <c r="I31" s="89" t="s">
        <v>19</v>
      </c>
      <c r="J31" s="89" t="s">
        <v>77</v>
      </c>
      <c r="K31" s="89" t="s">
        <v>78</v>
      </c>
      <c r="L31" s="89" t="s">
        <v>79</v>
      </c>
      <c r="M31" s="89" t="s">
        <v>185</v>
      </c>
      <c r="N31" s="89" t="s">
        <v>186</v>
      </c>
      <c r="O31" s="89" t="s">
        <v>187</v>
      </c>
      <c r="P31" s="89" t="s">
        <v>194</v>
      </c>
      <c r="Q31" s="90" t="s">
        <v>5</v>
      </c>
      <c r="R31" s="41">
        <f>SUM(R32:R35)</f>
        <v>193484.34400000001</v>
      </c>
    </row>
    <row r="32" spans="1:19" ht="16.5" customHeight="1">
      <c r="A32" s="140"/>
      <c r="B32" s="143"/>
      <c r="C32" s="145" t="s">
        <v>165</v>
      </c>
      <c r="D32" s="91" t="s">
        <v>2</v>
      </c>
      <c r="E32" s="46">
        <v>3</v>
      </c>
      <c r="F32" s="46">
        <v>3</v>
      </c>
      <c r="G32" s="46">
        <v>2</v>
      </c>
      <c r="H32" s="46">
        <v>2</v>
      </c>
      <c r="I32" s="46">
        <v>2</v>
      </c>
      <c r="J32" s="46">
        <v>2</v>
      </c>
      <c r="K32" s="46">
        <v>2</v>
      </c>
      <c r="L32" s="47">
        <v>2</v>
      </c>
      <c r="M32" s="47">
        <v>2</v>
      </c>
      <c r="N32" s="47">
        <v>2</v>
      </c>
      <c r="O32" s="47">
        <v>2</v>
      </c>
      <c r="P32" s="47">
        <v>2</v>
      </c>
      <c r="Q32" s="85" t="s">
        <v>197</v>
      </c>
      <c r="R32" s="75">
        <f>P32*S32*12*0.85</f>
        <v>34001.903999999995</v>
      </c>
      <c r="S32" s="76">
        <v>1666.76</v>
      </c>
    </row>
    <row r="33" spans="1:19" ht="16.5" customHeight="1">
      <c r="A33" s="140"/>
      <c r="B33" s="143"/>
      <c r="C33" s="146"/>
      <c r="D33" s="91" t="s">
        <v>23</v>
      </c>
      <c r="E33" s="46" t="s">
        <v>80</v>
      </c>
      <c r="F33" s="46" t="s">
        <v>80</v>
      </c>
      <c r="G33" s="46" t="s">
        <v>80</v>
      </c>
      <c r="H33" s="46" t="s">
        <v>80</v>
      </c>
      <c r="I33" s="46" t="s">
        <v>80</v>
      </c>
      <c r="J33" s="46" t="s">
        <v>80</v>
      </c>
      <c r="K33" s="46" t="s">
        <v>80</v>
      </c>
      <c r="L33" s="47">
        <v>111</v>
      </c>
      <c r="M33" s="47">
        <v>212</v>
      </c>
      <c r="N33" s="47">
        <v>207</v>
      </c>
      <c r="O33" s="47">
        <v>81</v>
      </c>
      <c r="P33" s="46" t="s">
        <v>80</v>
      </c>
      <c r="Q33" s="85">
        <f>SUM(E33:P33)</f>
        <v>611</v>
      </c>
      <c r="R33" s="75">
        <f>Q33*S33</f>
        <v>11615.11</v>
      </c>
      <c r="S33" s="76">
        <v>19.010000000000002</v>
      </c>
    </row>
    <row r="34" spans="1:19" ht="16.5" customHeight="1">
      <c r="A34" s="140"/>
      <c r="B34" s="143"/>
      <c r="C34" s="146"/>
      <c r="D34" s="91" t="s">
        <v>22</v>
      </c>
      <c r="E34" s="46">
        <v>402</v>
      </c>
      <c r="F34" s="46">
        <v>359</v>
      </c>
      <c r="G34" s="46">
        <v>425</v>
      </c>
      <c r="H34" s="46">
        <v>405</v>
      </c>
      <c r="I34" s="46">
        <v>410</v>
      </c>
      <c r="J34" s="46">
        <v>306</v>
      </c>
      <c r="K34" s="46">
        <v>418</v>
      </c>
      <c r="L34" s="47">
        <v>298</v>
      </c>
      <c r="M34" s="47">
        <v>233</v>
      </c>
      <c r="N34" s="47">
        <v>222</v>
      </c>
      <c r="O34" s="47">
        <v>329</v>
      </c>
      <c r="P34" s="47">
        <v>408</v>
      </c>
      <c r="Q34" s="85">
        <f>SUM(E34:P34)</f>
        <v>4215</v>
      </c>
      <c r="R34" s="75">
        <f>Q34*S34</f>
        <v>68325.150000000009</v>
      </c>
      <c r="S34" s="76">
        <v>16.21</v>
      </c>
    </row>
    <row r="35" spans="1:19" ht="16.5" customHeight="1" thickBot="1">
      <c r="A35" s="141"/>
      <c r="B35" s="144"/>
      <c r="C35" s="147"/>
      <c r="D35" s="94" t="s">
        <v>66</v>
      </c>
      <c r="E35" s="71">
        <v>466</v>
      </c>
      <c r="F35" s="60">
        <v>571</v>
      </c>
      <c r="G35" s="60">
        <v>501</v>
      </c>
      <c r="H35" s="60">
        <v>421</v>
      </c>
      <c r="I35" s="60">
        <v>445</v>
      </c>
      <c r="J35" s="60">
        <v>539</v>
      </c>
      <c r="K35" s="60">
        <v>456</v>
      </c>
      <c r="L35" s="71">
        <v>450</v>
      </c>
      <c r="M35" s="71">
        <v>470</v>
      </c>
      <c r="N35" s="71">
        <v>498</v>
      </c>
      <c r="O35" s="71">
        <v>483</v>
      </c>
      <c r="P35" s="71">
        <v>523</v>
      </c>
      <c r="Q35" s="93">
        <f>SUM(E35:P35)</f>
        <v>5823</v>
      </c>
      <c r="R35" s="75">
        <f>Q35*S35</f>
        <v>79542.180000000008</v>
      </c>
      <c r="S35" s="76">
        <v>13.66</v>
      </c>
    </row>
    <row r="37" spans="1:19" ht="16.5" customHeight="1">
      <c r="B37" s="95" t="s">
        <v>209</v>
      </c>
    </row>
  </sheetData>
  <mergeCells count="21">
    <mergeCell ref="A31:A35"/>
    <mergeCell ref="B31:B35"/>
    <mergeCell ref="C32:C35"/>
    <mergeCell ref="A26:A30"/>
    <mergeCell ref="B26:B30"/>
    <mergeCell ref="C27:C30"/>
    <mergeCell ref="A16:A20"/>
    <mergeCell ref="B16:B20"/>
    <mergeCell ref="C17:C20"/>
    <mergeCell ref="A21:A25"/>
    <mergeCell ref="B21:B25"/>
    <mergeCell ref="C22:C25"/>
    <mergeCell ref="A11:A15"/>
    <mergeCell ref="B11:B15"/>
    <mergeCell ref="C12:C15"/>
    <mergeCell ref="A3:A6"/>
    <mergeCell ref="B3:B6"/>
    <mergeCell ref="C4:C6"/>
    <mergeCell ref="A7:A10"/>
    <mergeCell ref="B7:B10"/>
    <mergeCell ref="C8:C10"/>
  </mergeCells>
  <phoneticPr fontId="1"/>
  <dataValidations disablePrompts="1" count="2">
    <dataValidation type="list" allowBlank="1" showInputMessage="1" showErrorMessage="1" sqref="C4:C6 C8:C10" xr:uid="{00000000-0002-0000-1200-000000000000}">
      <formula1>"FRプランA,FRプランB,FRプランC,第２種プランA,第２種プランB,第２種プランL,第２種プランH"</formula1>
    </dataValidation>
    <dataValidation type="list" allowBlank="1" showInputMessage="1" showErrorMessage="1" sqref="C12:C15 C17:C20 C22:C25 C27:C30 C32:C35" xr:uid="{B25F9C18-BE6B-4426-8130-823447D29E2F}">
      <formula1>"TOU,TOU2,第１種プランＡ,第１種プランB,第１種プランL,第１種プランH"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42"/>
  <sheetViews>
    <sheetView view="pageBreakPreview" topLeftCell="A4" zoomScale="85" zoomScaleNormal="100" zoomScaleSheetLayoutView="85" workbookViewId="0">
      <selection activeCell="F11" sqref="F11"/>
    </sheetView>
  </sheetViews>
  <sheetFormatPr defaultColWidth="11.625" defaultRowHeight="13.5"/>
  <cols>
    <col min="4" max="4" width="11.625" customWidth="1"/>
  </cols>
  <sheetData>
    <row r="1" spans="1:12">
      <c r="A1" t="s">
        <v>201</v>
      </c>
    </row>
    <row r="3" spans="1:12">
      <c r="B3" t="s">
        <v>50</v>
      </c>
      <c r="H3" t="s">
        <v>53</v>
      </c>
    </row>
    <row r="4" spans="1:12">
      <c r="B4" t="s">
        <v>55</v>
      </c>
      <c r="H4" t="s">
        <v>56</v>
      </c>
    </row>
    <row r="5" spans="1:12">
      <c r="B5" s="12" t="s">
        <v>27</v>
      </c>
      <c r="C5" s="166" t="s">
        <v>28</v>
      </c>
      <c r="D5" s="166"/>
      <c r="E5" s="12" t="s">
        <v>29</v>
      </c>
      <c r="F5" s="12" t="s">
        <v>32</v>
      </c>
      <c r="H5" s="12" t="s">
        <v>27</v>
      </c>
      <c r="I5" s="166" t="s">
        <v>28</v>
      </c>
      <c r="J5" s="166"/>
      <c r="K5" s="12" t="s">
        <v>29</v>
      </c>
      <c r="L5" s="12" t="s">
        <v>32</v>
      </c>
    </row>
    <row r="6" spans="1:12">
      <c r="B6" s="157" t="s">
        <v>21</v>
      </c>
      <c r="C6" s="157" t="s">
        <v>24</v>
      </c>
      <c r="D6" s="157"/>
      <c r="E6" s="15" t="s">
        <v>30</v>
      </c>
      <c r="F6" s="16">
        <v>1644.76</v>
      </c>
      <c r="H6" s="157" t="s">
        <v>46</v>
      </c>
      <c r="I6" s="157" t="s">
        <v>24</v>
      </c>
      <c r="J6" s="157"/>
      <c r="K6" s="15" t="s">
        <v>30</v>
      </c>
      <c r="L6" s="16">
        <v>1666.76</v>
      </c>
    </row>
    <row r="7" spans="1:12">
      <c r="B7" s="157"/>
      <c r="C7" s="157" t="s">
        <v>26</v>
      </c>
      <c r="D7" s="15" t="s">
        <v>25</v>
      </c>
      <c r="E7" s="163" t="s">
        <v>31</v>
      </c>
      <c r="F7" s="16">
        <v>17.25</v>
      </c>
      <c r="H7" s="157"/>
      <c r="I7" s="157" t="s">
        <v>26</v>
      </c>
      <c r="J7" s="15" t="s">
        <v>43</v>
      </c>
      <c r="K7" s="163" t="s">
        <v>31</v>
      </c>
      <c r="L7" s="16">
        <v>19.010000000000002</v>
      </c>
    </row>
    <row r="8" spans="1:12">
      <c r="B8" s="157"/>
      <c r="C8" s="157"/>
      <c r="D8" s="15" t="s">
        <v>37</v>
      </c>
      <c r="E8" s="164"/>
      <c r="F8" s="16">
        <v>16.16</v>
      </c>
      <c r="H8" s="157"/>
      <c r="I8" s="157"/>
      <c r="J8" s="15" t="s">
        <v>44</v>
      </c>
      <c r="K8" s="165"/>
      <c r="L8" s="16">
        <v>16.21</v>
      </c>
    </row>
    <row r="9" spans="1:12">
      <c r="B9" s="157" t="s">
        <v>33</v>
      </c>
      <c r="C9" s="157" t="s">
        <v>24</v>
      </c>
      <c r="D9" s="157"/>
      <c r="E9" s="15" t="s">
        <v>30</v>
      </c>
      <c r="F9" s="16">
        <v>1842.76</v>
      </c>
      <c r="H9" s="157"/>
      <c r="I9" s="157"/>
      <c r="J9" s="15" t="s">
        <v>45</v>
      </c>
      <c r="K9" s="164"/>
      <c r="L9" s="16">
        <v>13.66</v>
      </c>
    </row>
    <row r="10" spans="1:12">
      <c r="B10" s="157"/>
      <c r="C10" s="157" t="s">
        <v>26</v>
      </c>
      <c r="D10" s="15" t="s">
        <v>25</v>
      </c>
      <c r="E10" s="163" t="s">
        <v>31</v>
      </c>
      <c r="F10" s="16">
        <v>16.13</v>
      </c>
      <c r="H10" s="157" t="s">
        <v>47</v>
      </c>
      <c r="I10" s="157" t="s">
        <v>24</v>
      </c>
      <c r="J10" s="157"/>
      <c r="K10" s="15" t="s">
        <v>30</v>
      </c>
      <c r="L10" s="16">
        <v>1864.76</v>
      </c>
    </row>
    <row r="11" spans="1:12">
      <c r="B11" s="157"/>
      <c r="C11" s="157"/>
      <c r="D11" s="15" t="s">
        <v>37</v>
      </c>
      <c r="E11" s="164"/>
      <c r="F11" s="16">
        <v>15.14</v>
      </c>
      <c r="H11" s="157"/>
      <c r="I11" s="157" t="s">
        <v>26</v>
      </c>
      <c r="J11" s="15" t="s">
        <v>43</v>
      </c>
      <c r="K11" s="163" t="s">
        <v>31</v>
      </c>
      <c r="L11" s="16">
        <v>17.39</v>
      </c>
    </row>
    <row r="12" spans="1:12">
      <c r="B12" s="157" t="s">
        <v>34</v>
      </c>
      <c r="C12" s="157" t="s">
        <v>24</v>
      </c>
      <c r="D12" s="157"/>
      <c r="E12" s="15" t="s">
        <v>30</v>
      </c>
      <c r="F12" s="16">
        <v>1930.76</v>
      </c>
      <c r="H12" s="157"/>
      <c r="I12" s="157"/>
      <c r="J12" s="15" t="s">
        <v>44</v>
      </c>
      <c r="K12" s="165"/>
      <c r="L12" s="16">
        <v>14.93</v>
      </c>
    </row>
    <row r="13" spans="1:12">
      <c r="B13" s="157"/>
      <c r="C13" s="157" t="s">
        <v>26</v>
      </c>
      <c r="D13" s="15" t="s">
        <v>25</v>
      </c>
      <c r="E13" s="163" t="s">
        <v>31</v>
      </c>
      <c r="F13" s="16">
        <v>15.92</v>
      </c>
      <c r="H13" s="157"/>
      <c r="I13" s="157"/>
      <c r="J13" s="15" t="s">
        <v>45</v>
      </c>
      <c r="K13" s="164"/>
      <c r="L13" s="16">
        <v>13.66</v>
      </c>
    </row>
    <row r="14" spans="1:12">
      <c r="B14" s="157"/>
      <c r="C14" s="157"/>
      <c r="D14" s="15" t="s">
        <v>37</v>
      </c>
      <c r="E14" s="164"/>
      <c r="F14" s="16">
        <v>14.95</v>
      </c>
      <c r="H14" s="157" t="s">
        <v>61</v>
      </c>
      <c r="I14" s="157" t="s">
        <v>24</v>
      </c>
      <c r="J14" s="157"/>
      <c r="K14" s="15" t="s">
        <v>30</v>
      </c>
      <c r="L14" s="16">
        <v>1281.24</v>
      </c>
    </row>
    <row r="15" spans="1:12">
      <c r="H15" s="157"/>
      <c r="I15" s="157" t="s">
        <v>26</v>
      </c>
      <c r="J15" s="15" t="s">
        <v>43</v>
      </c>
      <c r="K15" s="163" t="s">
        <v>31</v>
      </c>
      <c r="L15" s="16">
        <v>22.32</v>
      </c>
    </row>
    <row r="16" spans="1:12">
      <c r="B16" t="s">
        <v>51</v>
      </c>
      <c r="H16" s="157"/>
      <c r="I16" s="157"/>
      <c r="J16" s="15" t="s">
        <v>44</v>
      </c>
      <c r="K16" s="165"/>
      <c r="L16" s="21">
        <v>19.05</v>
      </c>
    </row>
    <row r="17" spans="2:12">
      <c r="B17" t="s">
        <v>57</v>
      </c>
      <c r="H17" s="157"/>
      <c r="I17" s="157"/>
      <c r="J17" s="15" t="s">
        <v>45</v>
      </c>
      <c r="K17" s="164"/>
      <c r="L17" s="16">
        <v>13.66</v>
      </c>
    </row>
    <row r="18" spans="2:12">
      <c r="B18" s="12" t="s">
        <v>27</v>
      </c>
      <c r="C18" s="166" t="s">
        <v>28</v>
      </c>
      <c r="D18" s="166"/>
      <c r="E18" s="12" t="s">
        <v>29</v>
      </c>
      <c r="F18" s="12" t="s">
        <v>32</v>
      </c>
      <c r="H18" s="157" t="s">
        <v>62</v>
      </c>
      <c r="I18" s="157" t="s">
        <v>24</v>
      </c>
      <c r="J18" s="157"/>
      <c r="K18" s="15" t="s">
        <v>30</v>
      </c>
      <c r="L18" s="16">
        <v>1666.76</v>
      </c>
    </row>
    <row r="19" spans="2:12">
      <c r="B19" s="157" t="s">
        <v>35</v>
      </c>
      <c r="C19" s="157" t="s">
        <v>24</v>
      </c>
      <c r="D19" s="157"/>
      <c r="E19" s="15" t="s">
        <v>30</v>
      </c>
      <c r="F19" s="16">
        <v>1644.76</v>
      </c>
      <c r="H19" s="157"/>
      <c r="I19" s="157" t="s">
        <v>26</v>
      </c>
      <c r="J19" s="15" t="s">
        <v>43</v>
      </c>
      <c r="K19" s="163" t="s">
        <v>31</v>
      </c>
      <c r="L19" s="16">
        <v>19.010000000000002</v>
      </c>
    </row>
    <row r="20" spans="2:12">
      <c r="B20" s="157"/>
      <c r="C20" s="157" t="s">
        <v>26</v>
      </c>
      <c r="D20" s="15" t="s">
        <v>36</v>
      </c>
      <c r="E20" s="163" t="s">
        <v>31</v>
      </c>
      <c r="F20" s="16">
        <v>18.29</v>
      </c>
      <c r="H20" s="157"/>
      <c r="I20" s="157"/>
      <c r="J20" s="15" t="s">
        <v>44</v>
      </c>
      <c r="K20" s="165"/>
      <c r="L20" s="16">
        <v>16.21</v>
      </c>
    </row>
    <row r="21" spans="2:12">
      <c r="B21" s="157"/>
      <c r="C21" s="157"/>
      <c r="D21" s="15" t="s">
        <v>38</v>
      </c>
      <c r="E21" s="165"/>
      <c r="F21" s="16">
        <v>17.100000000000001</v>
      </c>
      <c r="H21" s="157"/>
      <c r="I21" s="157"/>
      <c r="J21" s="15" t="s">
        <v>45</v>
      </c>
      <c r="K21" s="164"/>
      <c r="L21" s="16">
        <v>13.66</v>
      </c>
    </row>
    <row r="22" spans="2:12">
      <c r="B22" s="157"/>
      <c r="C22" s="157"/>
      <c r="D22" s="15" t="s">
        <v>70</v>
      </c>
      <c r="E22" s="164"/>
      <c r="F22" s="16">
        <v>14.21</v>
      </c>
    </row>
    <row r="23" spans="2:12">
      <c r="B23" s="157" t="s">
        <v>39</v>
      </c>
      <c r="C23" s="157" t="s">
        <v>24</v>
      </c>
      <c r="D23" s="157"/>
      <c r="E23" s="15" t="s">
        <v>30</v>
      </c>
      <c r="F23" s="16">
        <v>1842.76</v>
      </c>
    </row>
    <row r="24" spans="2:12">
      <c r="B24" s="157"/>
      <c r="C24" s="157" t="s">
        <v>26</v>
      </c>
      <c r="D24" s="15" t="s">
        <v>36</v>
      </c>
      <c r="E24" s="163" t="s">
        <v>31</v>
      </c>
      <c r="F24" s="16">
        <v>16.690000000000001</v>
      </c>
    </row>
    <row r="25" spans="2:12">
      <c r="B25" s="157"/>
      <c r="C25" s="157"/>
      <c r="D25" s="15" t="s">
        <v>38</v>
      </c>
      <c r="E25" s="165"/>
      <c r="F25" s="16">
        <v>15.64</v>
      </c>
    </row>
    <row r="26" spans="2:12">
      <c r="B26" s="157"/>
      <c r="C26" s="157"/>
      <c r="D26" s="15" t="s">
        <v>70</v>
      </c>
      <c r="E26" s="164"/>
      <c r="F26" s="16">
        <v>14.21</v>
      </c>
    </row>
    <row r="27" spans="2:12">
      <c r="B27" s="157" t="s">
        <v>40</v>
      </c>
      <c r="C27" s="157" t="s">
        <v>24</v>
      </c>
      <c r="D27" s="157"/>
      <c r="E27" s="15" t="s">
        <v>30</v>
      </c>
      <c r="F27" s="16">
        <v>1930.76</v>
      </c>
      <c r="H27" s="20" t="s">
        <v>54</v>
      </c>
      <c r="I27" s="17"/>
      <c r="J27" s="18"/>
      <c r="K27" s="18"/>
      <c r="L27" s="19"/>
    </row>
    <row r="28" spans="2:12">
      <c r="B28" s="157"/>
      <c r="C28" s="157" t="s">
        <v>26</v>
      </c>
      <c r="D28" s="15" t="s">
        <v>36</v>
      </c>
      <c r="E28" s="163" t="s">
        <v>31</v>
      </c>
      <c r="F28" s="16">
        <v>16.39</v>
      </c>
      <c r="H28" t="s">
        <v>55</v>
      </c>
      <c r="I28" s="17"/>
      <c r="J28" s="18"/>
      <c r="K28" s="18"/>
      <c r="L28" s="19"/>
    </row>
    <row r="29" spans="2:12">
      <c r="B29" s="157"/>
      <c r="C29" s="157"/>
      <c r="D29" s="15" t="s">
        <v>38</v>
      </c>
      <c r="E29" s="165"/>
      <c r="F29" s="16">
        <v>15.37</v>
      </c>
      <c r="H29" s="12" t="s">
        <v>27</v>
      </c>
      <c r="I29" s="166" t="s">
        <v>28</v>
      </c>
      <c r="J29" s="166"/>
      <c r="K29" s="12" t="s">
        <v>29</v>
      </c>
      <c r="L29" s="12" t="s">
        <v>32</v>
      </c>
    </row>
    <row r="30" spans="2:12">
      <c r="B30" s="157"/>
      <c r="C30" s="157"/>
      <c r="D30" s="15" t="s">
        <v>70</v>
      </c>
      <c r="E30" s="164"/>
      <c r="F30" s="16">
        <v>14.21</v>
      </c>
      <c r="H30" s="160" t="s">
        <v>48</v>
      </c>
      <c r="I30" s="157" t="s">
        <v>24</v>
      </c>
      <c r="J30" s="157"/>
      <c r="K30" s="15" t="s">
        <v>30</v>
      </c>
      <c r="L30" s="16">
        <v>1666.76</v>
      </c>
    </row>
    <row r="31" spans="2:12">
      <c r="H31" s="161"/>
      <c r="I31" s="160" t="s">
        <v>26</v>
      </c>
      <c r="J31" s="15" t="s">
        <v>25</v>
      </c>
      <c r="K31" s="163" t="s">
        <v>31</v>
      </c>
      <c r="L31" s="16">
        <v>16.260000000000002</v>
      </c>
    </row>
    <row r="32" spans="2:12">
      <c r="B32" t="s">
        <v>52</v>
      </c>
      <c r="H32" s="162"/>
      <c r="I32" s="162"/>
      <c r="J32" s="15" t="s">
        <v>37</v>
      </c>
      <c r="K32" s="164"/>
      <c r="L32" s="16">
        <v>15.26</v>
      </c>
    </row>
    <row r="33" spans="2:12">
      <c r="B33" t="s">
        <v>58</v>
      </c>
      <c r="H33" s="160" t="s">
        <v>49</v>
      </c>
      <c r="I33" s="158" t="s">
        <v>24</v>
      </c>
      <c r="J33" s="159"/>
      <c r="K33" s="15" t="s">
        <v>30</v>
      </c>
      <c r="L33" s="16">
        <v>1864.76</v>
      </c>
    </row>
    <row r="34" spans="2:12">
      <c r="B34" s="12" t="s">
        <v>27</v>
      </c>
      <c r="C34" s="166" t="s">
        <v>28</v>
      </c>
      <c r="D34" s="166"/>
      <c r="E34" s="12" t="s">
        <v>29</v>
      </c>
      <c r="F34" s="12" t="s">
        <v>32</v>
      </c>
      <c r="H34" s="161"/>
      <c r="I34" s="160" t="s">
        <v>26</v>
      </c>
      <c r="J34" s="15" t="s">
        <v>25</v>
      </c>
      <c r="K34" s="163" t="s">
        <v>31</v>
      </c>
      <c r="L34" s="16">
        <v>15.37</v>
      </c>
    </row>
    <row r="35" spans="2:12">
      <c r="B35" s="157" t="s">
        <v>41</v>
      </c>
      <c r="C35" s="157" t="s">
        <v>24</v>
      </c>
      <c r="D35" s="157"/>
      <c r="E35" s="15" t="s">
        <v>30</v>
      </c>
      <c r="F35" s="16">
        <v>1644.76</v>
      </c>
      <c r="H35" s="162"/>
      <c r="I35" s="162"/>
      <c r="J35" s="15" t="s">
        <v>37</v>
      </c>
      <c r="K35" s="164"/>
      <c r="L35" s="16">
        <v>14.43</v>
      </c>
    </row>
    <row r="36" spans="2:12">
      <c r="B36" s="157"/>
      <c r="C36" s="157" t="s">
        <v>26</v>
      </c>
      <c r="D36" s="15" t="s">
        <v>43</v>
      </c>
      <c r="E36" s="163" t="s">
        <v>31</v>
      </c>
      <c r="F36" s="16">
        <v>20.63</v>
      </c>
      <c r="H36" s="160" t="s">
        <v>59</v>
      </c>
      <c r="I36" s="157" t="s">
        <v>24</v>
      </c>
      <c r="J36" s="157"/>
      <c r="K36" s="15" t="s">
        <v>30</v>
      </c>
      <c r="L36" s="16">
        <v>1281.24</v>
      </c>
    </row>
    <row r="37" spans="2:12">
      <c r="B37" s="157"/>
      <c r="C37" s="157"/>
      <c r="D37" s="15" t="s">
        <v>44</v>
      </c>
      <c r="E37" s="165"/>
      <c r="F37" s="16">
        <v>17.53</v>
      </c>
      <c r="H37" s="161"/>
      <c r="I37" s="160" t="s">
        <v>26</v>
      </c>
      <c r="J37" s="15" t="s">
        <v>25</v>
      </c>
      <c r="K37" s="163" t="s">
        <v>31</v>
      </c>
      <c r="L37" s="16">
        <v>18.190000000000001</v>
      </c>
    </row>
    <row r="38" spans="2:12">
      <c r="B38" s="157"/>
      <c r="C38" s="157"/>
      <c r="D38" s="15" t="s">
        <v>45</v>
      </c>
      <c r="E38" s="164"/>
      <c r="F38" s="16">
        <v>13.66</v>
      </c>
      <c r="H38" s="162"/>
      <c r="I38" s="162"/>
      <c r="J38" s="15" t="s">
        <v>37</v>
      </c>
      <c r="K38" s="164"/>
      <c r="L38" s="16">
        <v>16.989999999999998</v>
      </c>
    </row>
    <row r="39" spans="2:12">
      <c r="B39" s="157" t="s">
        <v>42</v>
      </c>
      <c r="C39" s="157" t="s">
        <v>24</v>
      </c>
      <c r="D39" s="157"/>
      <c r="E39" s="15" t="s">
        <v>30</v>
      </c>
      <c r="F39" s="16">
        <v>1930.76</v>
      </c>
      <c r="H39" s="160" t="s">
        <v>60</v>
      </c>
      <c r="I39" s="157" t="s">
        <v>24</v>
      </c>
      <c r="J39" s="157"/>
      <c r="K39" s="15" t="s">
        <v>30</v>
      </c>
      <c r="L39" s="16">
        <v>1666.76</v>
      </c>
    </row>
    <row r="40" spans="2:12">
      <c r="B40" s="157"/>
      <c r="C40" s="157" t="s">
        <v>26</v>
      </c>
      <c r="D40" s="15" t="s">
        <v>43</v>
      </c>
      <c r="E40" s="163" t="s">
        <v>31</v>
      </c>
      <c r="F40" s="16">
        <v>18.3</v>
      </c>
      <c r="H40" s="161"/>
      <c r="I40" s="160" t="s">
        <v>26</v>
      </c>
      <c r="J40" s="15" t="s">
        <v>25</v>
      </c>
      <c r="K40" s="163" t="s">
        <v>31</v>
      </c>
      <c r="L40" s="16">
        <v>16.260000000000002</v>
      </c>
    </row>
    <row r="41" spans="2:12">
      <c r="B41" s="157"/>
      <c r="C41" s="157"/>
      <c r="D41" s="15" t="s">
        <v>44</v>
      </c>
      <c r="E41" s="165"/>
      <c r="F41" s="16">
        <v>15.66</v>
      </c>
      <c r="H41" s="162"/>
      <c r="I41" s="162"/>
      <c r="J41" s="15" t="s">
        <v>37</v>
      </c>
      <c r="K41" s="164"/>
      <c r="L41" s="16">
        <v>15.26</v>
      </c>
    </row>
    <row r="42" spans="2:12">
      <c r="B42" s="157"/>
      <c r="C42" s="157"/>
      <c r="D42" s="15" t="s">
        <v>45</v>
      </c>
      <c r="E42" s="164"/>
      <c r="F42" s="16">
        <v>13.66</v>
      </c>
    </row>
  </sheetData>
  <mergeCells count="69">
    <mergeCell ref="E24:E26"/>
    <mergeCell ref="B27:B30"/>
    <mergeCell ref="C27:D27"/>
    <mergeCell ref="C28:C30"/>
    <mergeCell ref="E28:E30"/>
    <mergeCell ref="I5:J5"/>
    <mergeCell ref="I29:J29"/>
    <mergeCell ref="I30:J30"/>
    <mergeCell ref="B12:B14"/>
    <mergeCell ref="C12:D12"/>
    <mergeCell ref="C13:C14"/>
    <mergeCell ref="C6:D6"/>
    <mergeCell ref="C7:C8"/>
    <mergeCell ref="B6:B8"/>
    <mergeCell ref="B19:B22"/>
    <mergeCell ref="C19:D19"/>
    <mergeCell ref="C20:C22"/>
    <mergeCell ref="E7:E8"/>
    <mergeCell ref="E10:E11"/>
    <mergeCell ref="E13:E14"/>
    <mergeCell ref="E20:E22"/>
    <mergeCell ref="C5:D5"/>
    <mergeCell ref="C18:D18"/>
    <mergeCell ref="C34:D34"/>
    <mergeCell ref="B35:B38"/>
    <mergeCell ref="C35:D35"/>
    <mergeCell ref="C36:C38"/>
    <mergeCell ref="B9:B11"/>
    <mergeCell ref="C9:D9"/>
    <mergeCell ref="C10:C11"/>
    <mergeCell ref="B23:B26"/>
    <mergeCell ref="C23:D23"/>
    <mergeCell ref="C24:C26"/>
    <mergeCell ref="E36:E38"/>
    <mergeCell ref="B39:B42"/>
    <mergeCell ref="C39:D39"/>
    <mergeCell ref="C40:C42"/>
    <mergeCell ref="E40:E42"/>
    <mergeCell ref="H6:H9"/>
    <mergeCell ref="I6:J6"/>
    <mergeCell ref="I7:I9"/>
    <mergeCell ref="K7:K9"/>
    <mergeCell ref="H10:H13"/>
    <mergeCell ref="I10:J10"/>
    <mergeCell ref="I11:I13"/>
    <mergeCell ref="K11:K13"/>
    <mergeCell ref="H39:H41"/>
    <mergeCell ref="I39:J39"/>
    <mergeCell ref="I40:I41"/>
    <mergeCell ref="K40:K41"/>
    <mergeCell ref="I34:I35"/>
    <mergeCell ref="K34:K35"/>
    <mergeCell ref="H33:H35"/>
    <mergeCell ref="H36:H38"/>
    <mergeCell ref="I36:J36"/>
    <mergeCell ref="I37:I38"/>
    <mergeCell ref="K37:K38"/>
    <mergeCell ref="I14:J14"/>
    <mergeCell ref="I33:J33"/>
    <mergeCell ref="H30:H32"/>
    <mergeCell ref="I31:I32"/>
    <mergeCell ref="K31:K32"/>
    <mergeCell ref="H14:H17"/>
    <mergeCell ref="I15:I17"/>
    <mergeCell ref="K15:K17"/>
    <mergeCell ref="H18:H21"/>
    <mergeCell ref="I18:J18"/>
    <mergeCell ref="I19:I21"/>
    <mergeCell ref="K19:K21"/>
  </mergeCells>
  <phoneticPr fontId="1"/>
  <pageMargins left="0.7" right="0.7" top="0.75" bottom="0.75" header="0.3" footer="0.3"/>
  <pageSetup paperSize="9" scale="94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5"/>
  <sheetViews>
    <sheetView view="pageBreakPreview" zoomScale="85" zoomScaleNormal="100" zoomScaleSheetLayoutView="85" workbookViewId="0">
      <selection activeCell="B13" sqref="B13"/>
    </sheetView>
  </sheetViews>
  <sheetFormatPr defaultColWidth="12.375" defaultRowHeight="13.5"/>
  <cols>
    <col min="2" max="2" width="15.375" customWidth="1"/>
  </cols>
  <sheetData>
    <row r="1" spans="1:18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14.25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" t="s">
        <v>6</v>
      </c>
      <c r="R3" s="5" t="s">
        <v>7</v>
      </c>
    </row>
    <row r="4" spans="1:18" s="1" customFormat="1" ht="16.5" customHeight="1">
      <c r="A4" s="167" t="s">
        <v>20</v>
      </c>
      <c r="B4" s="23" t="s">
        <v>1</v>
      </c>
      <c r="C4" s="24" t="s">
        <v>0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5" t="s">
        <v>5</v>
      </c>
      <c r="Q4" s="6">
        <f>SUM(Q5:Q7)</f>
        <v>0</v>
      </c>
      <c r="R4" s="5"/>
    </row>
    <row r="5" spans="1:18" s="1" customFormat="1" ht="16.5" customHeight="1">
      <c r="A5" s="168"/>
      <c r="B5" s="170" t="s">
        <v>21</v>
      </c>
      <c r="C5" s="26" t="s">
        <v>2</v>
      </c>
      <c r="D5" s="7">
        <v>700</v>
      </c>
      <c r="E5" s="7">
        <v>700</v>
      </c>
      <c r="F5" s="7">
        <v>700</v>
      </c>
      <c r="G5" s="7">
        <v>700</v>
      </c>
      <c r="H5" s="7">
        <v>700</v>
      </c>
      <c r="I5" s="7">
        <v>700</v>
      </c>
      <c r="J5" s="7">
        <v>718</v>
      </c>
      <c r="K5" s="7">
        <v>718</v>
      </c>
      <c r="L5" s="7">
        <v>718</v>
      </c>
      <c r="M5" s="7">
        <v>718</v>
      </c>
      <c r="N5" s="7">
        <v>718</v>
      </c>
      <c r="O5" s="8">
        <v>718</v>
      </c>
      <c r="P5" s="2"/>
      <c r="Q5" s="1">
        <f>O5*R5*12*0.85</f>
        <v>0</v>
      </c>
      <c r="R5" s="5"/>
    </row>
    <row r="6" spans="1:18" s="1" customFormat="1" ht="16.5" customHeight="1">
      <c r="A6" s="168"/>
      <c r="B6" s="171"/>
      <c r="C6" s="26" t="s">
        <v>4</v>
      </c>
      <c r="D6" s="9"/>
      <c r="E6" s="9"/>
      <c r="F6" s="10">
        <v>140832</v>
      </c>
      <c r="G6" s="10">
        <v>142728</v>
      </c>
      <c r="H6" s="10">
        <v>120492</v>
      </c>
      <c r="I6" s="9"/>
      <c r="J6" s="9"/>
      <c r="K6" s="9"/>
      <c r="L6" s="9"/>
      <c r="M6" s="9"/>
      <c r="N6" s="9"/>
      <c r="O6" s="9"/>
      <c r="P6" s="3">
        <f>SUM(D6:O6)</f>
        <v>404052</v>
      </c>
      <c r="Q6" s="1">
        <f>P6*R6</f>
        <v>0</v>
      </c>
      <c r="R6" s="5"/>
    </row>
    <row r="7" spans="1:18" s="1" customFormat="1" ht="16.5" customHeight="1" thickBot="1">
      <c r="A7" s="169"/>
      <c r="B7" s="172"/>
      <c r="C7" s="27" t="s">
        <v>3</v>
      </c>
      <c r="D7" s="13">
        <v>76572</v>
      </c>
      <c r="E7" s="13">
        <v>109548</v>
      </c>
      <c r="F7" s="14"/>
      <c r="G7" s="14"/>
      <c r="H7" s="14"/>
      <c r="I7" s="13">
        <v>83064</v>
      </c>
      <c r="J7" s="13">
        <v>84924</v>
      </c>
      <c r="K7" s="13">
        <v>98844</v>
      </c>
      <c r="L7" s="13">
        <v>111936</v>
      </c>
      <c r="M7" s="13">
        <v>112860</v>
      </c>
      <c r="N7" s="13">
        <v>113880</v>
      </c>
      <c r="O7" s="11">
        <v>76140</v>
      </c>
      <c r="P7" s="4">
        <f>SUM(D7:O7)</f>
        <v>867768</v>
      </c>
      <c r="Q7" s="1">
        <f>P7*R7</f>
        <v>0</v>
      </c>
      <c r="R7" s="5"/>
    </row>
    <row r="12" spans="1:18">
      <c r="B12" t="s">
        <v>67</v>
      </c>
    </row>
    <row r="13" spans="1:18">
      <c r="B13" t="s">
        <v>68</v>
      </c>
      <c r="C13" s="22" t="s">
        <v>69</v>
      </c>
      <c r="D13" t="s">
        <v>71</v>
      </c>
    </row>
    <row r="14" spans="1:18">
      <c r="B14" t="s">
        <v>72</v>
      </c>
      <c r="C14" s="22" t="s">
        <v>73</v>
      </c>
      <c r="D14" t="s">
        <v>74</v>
      </c>
    </row>
    <row r="15" spans="1:18">
      <c r="B15" t="s">
        <v>75</v>
      </c>
      <c r="C15" s="22" t="s">
        <v>69</v>
      </c>
      <c r="D15" t="s">
        <v>76</v>
      </c>
    </row>
  </sheetData>
  <mergeCells count="8">
    <mergeCell ref="Q1:Q2"/>
    <mergeCell ref="R1:R2"/>
    <mergeCell ref="A4:A7"/>
    <mergeCell ref="B5:B7"/>
    <mergeCell ref="A1:A3"/>
    <mergeCell ref="B1:B3"/>
    <mergeCell ref="C1:O3"/>
    <mergeCell ref="P1:P3"/>
  </mergeCells>
  <phoneticPr fontId="1"/>
  <pageMargins left="0.7" right="0.7" top="0.75" bottom="0.75" header="0.3" footer="0.3"/>
  <pageSetup paperSize="9" scale="58" orientation="landscape" r:id="rId1"/>
  <rowBreaks count="1" manualBreakCount="1">
    <brk id="17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別紙2-1（豊明市）</vt:lpstr>
      <vt:lpstr>別紙2-2（日進市）</vt:lpstr>
      <vt:lpstr>別紙2-3（みよし市）</vt:lpstr>
      <vt:lpstr>別紙2-4（東郷町）</vt:lpstr>
      <vt:lpstr>別紙2-5（尾三消防組合）</vt:lpstr>
      <vt:lpstr>別紙2-6（愛知中部水道企業団）</vt:lpstr>
      <vt:lpstr>中部電力単価表</vt:lpstr>
      <vt:lpstr>作成方法</vt:lpstr>
      <vt:lpstr>作成方法!Print_Area</vt:lpstr>
      <vt:lpstr>'別紙2-1（豊明市）'!Print_Area</vt:lpstr>
      <vt:lpstr>'別紙2-2（日進市）'!Print_Area</vt:lpstr>
      <vt:lpstr>'別紙2-3（みよし市）'!Print_Area</vt:lpstr>
      <vt:lpstr>'別紙2-4（東郷町）'!Print_Area</vt:lpstr>
      <vt:lpstr>'別紙2-5（尾三消防組合）'!Print_Area</vt:lpstr>
      <vt:lpstr>'別紙2-6（愛知中部水道企業団）'!Print_Area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みよし市</cp:lastModifiedBy>
  <cp:lastPrinted>2020-02-07T06:15:48Z</cp:lastPrinted>
  <dcterms:created xsi:type="dcterms:W3CDTF">2013-12-02T07:16:41Z</dcterms:created>
  <dcterms:modified xsi:type="dcterms:W3CDTF">2020-02-12T01:30:06Z</dcterms:modified>
</cp:coreProperties>
</file>