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3_市町村回答　→01.23〆\36_みよし市\下水道\"/>
    </mc:Choice>
  </mc:AlternateContent>
  <xr:revisionPtr revIDLastSave="0" documentId="13_ncr:1_{3E6397FC-47DC-492E-9E86-6E58F317B236}" xr6:coauthVersionLast="47" xr6:coauthVersionMax="47" xr10:uidLastSave="{00000000-0000-0000-0000-000000000000}"/>
  <workbookProtection workbookAlgorithmName="SHA-512" workbookHashValue="cvVC6pieggqTrlJLlLJJgLBT2OTaM+7egt/eVlyJ8H4J7vDSI3jjQ6YL6pyUfyumksIuHXbbI5MFQ9W7fKM46w==" workbookSaltValue="BCI9YELd05d+0DP57x33Qw=="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AT10" i="4"/>
  <c r="AL10" i="4"/>
  <c r="AD8" i="4"/>
  <c r="P8" i="4"/>
  <c r="I8" i="4"/>
  <c r="B8"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<sst xmlns="http://schemas.openxmlformats.org/spreadsheetml/2006/main" count="275" uniqueCount="116">
  <si>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</si>
  <si>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</si>
  <si>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</si>
  <si>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</si>
  <si>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</si>
  <si>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</si>
  <si>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</si>
  <si>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</si>
  <si>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</si>
  <si>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</si>
  <si>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</si>
  <si>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</si>
  <si>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</si>
  <si>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</si>
  <si>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</si>
  <si>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</si>
  <si>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</si>
  <si>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</si>
  <si>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</si>
  <si>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</si>
  <si>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</si>
  <si>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</si>
  <si>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</si>
  <si>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</si>
  <si>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</si>
  <si>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</si>
  <si>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</si>
  <si>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</si>
  <si>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</si>
  <si>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</si>
  <si>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</si>
  <si>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</si>
  <si>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</si>
  <si>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</si>
  <si>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</si>
  <si>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</si>
  <si>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</si>
  <si>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</si>
  <si>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</si>
  <si>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</si>
  <si>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</si>
  <si>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</si>
  <si>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</si>
  <si>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</si>
  <si>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</si>
  <si>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</si>
  <si>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</si>
  <si>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</si>
  <si>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</si>
  <si>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</si>
  <si>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</si>
  <si>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</si>
  <si>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</si>
  <si>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</si>
  <si>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</si>
  <si>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</si>
  <si>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</si>
  <si>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</si>
  <si>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</si>
  <si>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</si>
  <si>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</si>
  <si>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</si>
  <si>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</si>
  <si>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</si>
  <si>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</si>
  <si>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</si>
  <si>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</si>
  <si>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</si>
  <si>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</si>
  <si>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</si>
  <si>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</si>
  <si>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</si>
  <si>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</si>
  <si>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</si>
  <si>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</si>
  <si>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</si>
  <si>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</si>
  <si>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</si>
  <si>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</si>
  <si>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</si>
  <si>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</si>
  <si>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</si>
  <si>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</si>
  <si>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</si>
  <si>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</si>
  <si>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</si>
  <si>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</si>
  <si>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</si>
  <si>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</si>
  <si>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</si>
  <si>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</si>
  <si>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</si>
  <si>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</si>
  <si>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</si>
  <si>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</si>
  <si>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</si>
  <si>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</si>
  <si>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</si>
  <si>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</si>
  <si>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</si>
  <si>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</si>
  <si>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</si>
  <si>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</si>
  <si>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</si>
  <si>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</si>
  <si>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</si>
  <si>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</si>
  <si>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</si>
  <si>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</si>
  <si>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</si>
  <si>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</si>
  <si>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</si>
  <si>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</si>
  <si>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②管渠老朽化率は、供用開始が昭和57年であるため、法定耐用年数を超えた管渠はありません。
　③管渠改善率は、平均を上回っています。しかし、供用開始から40年が経過した施設もあり、老朽化した施設や更新期に備え、ストックマネジメント計画の策定を行い、適正な施設管理を継続できるよう取り組んでいきます。</t>
    <phoneticPr fontId="4"/>
  </si>
  <si>
    <t>　本市の汚水処理施設の整備は、汚水処理人口普及率が99.8％であり、汚水処理施設の整備が概ね完了しています。農業集落排水事業は供用開始から40年が経過している施設があります。今後は維持管理費の縮減のために流域関連公共下水道への接続切替による経営改善が必要と考えます。また、経費削減による事業の効率化や下水道使用料の改定により、経営基盤の強化や経営の健全化を図ることも必要と考えます。
　経営戦略については、令和2年度に策定済で、令和6年度に見直し予定です。</t>
    <phoneticPr fontId="4"/>
  </si>
  <si>
    <t>　令和元年度から地方公営企業法の財務規定等を適用しています。
　①経常収支比率は、100％を下回って赤字となりました。前年度と比べて減少した要因は、一般会計負担金の減少に伴い収益が減少したためです。また、②累積欠損金比率は、欠損金が増加したために前年度よりも上昇しました。今後は黒字への転換が求められます。なお、⑤経費回収率も平均を大きく下回っています。そのため、今後はより一層の経費削減や公共下水道への切替接続、使用料改定による収入増加により、事業の効率化や経費回収の向上が必要と考えます。
　③流動比率は、平均を上回っていますが、100％を下回っています。100％を下回っている理由は、決算時には翌年度に支払う企業債の償還金が流動負債に含まれるためです。実際の企業債償還時には、一般会計からの繰入金により返済しています。前年度と比べて減少した主な要因は、一般会計からの繰入金の減少に伴い、未収金が減少したことにより、流動資産が減少したためです。
　④企業債残高対事業規模比率は、企業債残高の全額を一般会計が負担しているため、0％となっています。整備事業の完了により新規企業債がないため、将来的には企業債残高は減少していきます。
　⑥汚水処理原価は、平均を下回っていますが、経費削減により一層の改善が必要です。しかし、経費削減や使用料の改定による収入増加のみで処理場の維持管理費等の経費を賄うのには限度があります。施設の老朽化に伴い増加する維持管理費に対応するため、農業集落排水よりも維持管理費が経済的な流域関連公共下水道への切替接続を実施していき、経営改善を図っていきます。
　⑦施設利用率は、降水量の増加に伴う不明水量の増加により、平均を上回っています。今後も適正利用を推進していきます。
　⑧水洗化率は、供用開始から40年経過しており、水洗便所設置率が高いために平均を上回っています。</t>
    <rPh sb="33" eb="35">
      <t>ケイジョウ</t>
    </rPh>
    <rPh sb="46" eb="47">
      <t>シタ</t>
    </rPh>
    <rPh sb="50" eb="52">
      <t>アカジ</t>
    </rPh>
    <rPh sb="66" eb="68">
      <t>ゲンショウ</t>
    </rPh>
    <rPh sb="82" eb="84">
      <t>ゲンショウ</t>
    </rPh>
    <rPh sb="90" eb="92">
      <t>ゲンショウ</t>
    </rPh>
    <rPh sb="255" eb="257">
      <t>ヘイキン</t>
    </rPh>
    <rPh sb="258" eb="260">
      <t>ウワマワ</t>
    </rPh>
    <rPh sb="272" eb="273">
      <t>シタ</t>
    </rPh>
    <rPh sb="369" eb="371">
      <t>ゲンショウ</t>
    </rPh>
    <rPh sb="373" eb="374">
      <t>オモ</t>
    </rPh>
    <rPh sb="390" eb="392">
      <t>ゲンショウ</t>
    </rPh>
    <rPh sb="393" eb="394">
      <t>トモナ</t>
    </rPh>
    <rPh sb="396" eb="399">
      <t>ミシュウキン</t>
    </rPh>
    <rPh sb="400" eb="402">
      <t>ゲンショウ</t>
    </rPh>
    <rPh sb="415" eb="41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</si>
</sst>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0.27</c:v>
                </c:pt>
                <c:pt idx="3">
                  <c:v>0.25</c:v>
                </c:pt>
                <c:pt idx="4">
                  <c:v>0.27</c:v>
                </c:pt>
              </c:numCache>
            </c:numRef>
          </c:val>
          <c:extLst>
            <c:ext xmlns:c16="http://schemas.microsoft.com/office/drawing/2014/chart" uri="{C3380CC4-5D6E-409C-BE32-E72D297353CC}">
              <c16:uniqueId val="{00000000-C3ED-49FC-B260-DA16093C06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0.02</c:v>
                </c:pt>
                <c:pt idx="4">
                  <c:v>0.01</c:v>
                </c:pt>
              </c:numCache>
            </c:numRef>
          </c:val>
          <c:smooth val="0"/>
          <c:extLst>
            <c:ext xmlns:c16="http://schemas.microsoft.com/office/drawing/2014/chart" uri="{C3380CC4-5D6E-409C-BE32-E72D297353CC}">
              <c16:uniqueId val="{00000001-C3ED-49FC-B260-DA16093C06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67.34</c:v>
                </c:pt>
                <c:pt idx="3">
                  <c:v>65.83</c:v>
                </c:pt>
                <c:pt idx="4">
                  <c:v>74.17</c:v>
                </c:pt>
              </c:numCache>
            </c:numRef>
          </c:val>
          <c:extLst>
            <c:ext xmlns:c16="http://schemas.microsoft.com/office/drawing/2014/chart" uri="{C3380CC4-5D6E-409C-BE32-E72D297353CC}">
              <c16:uniqueId val="{00000000-DB0B-4E95-B9F9-C86BA6CAFC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54.06</c:v>
                </c:pt>
                <c:pt idx="3">
                  <c:v>55.26</c:v>
                </c:pt>
                <c:pt idx="4">
                  <c:v>54.54</c:v>
                </c:pt>
              </c:numCache>
            </c:numRef>
          </c:val>
          <c:smooth val="0"/>
          <c:extLst>
            <c:ext xmlns:c16="http://schemas.microsoft.com/office/drawing/2014/chart" uri="{C3380CC4-5D6E-409C-BE32-E72D297353CC}">
              <c16:uniqueId val="{00000001-DB0B-4E95-B9F9-C86BA6CAFC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92.33</c:v>
                </c:pt>
                <c:pt idx="3">
                  <c:v>91.89</c:v>
                </c:pt>
                <c:pt idx="4">
                  <c:v>91.64</c:v>
                </c:pt>
              </c:numCache>
            </c:numRef>
          </c:val>
          <c:extLst>
            <c:ext xmlns:c16="http://schemas.microsoft.com/office/drawing/2014/chart" uri="{C3380CC4-5D6E-409C-BE32-E72D297353CC}">
              <c16:uniqueId val="{00000000-9332-4D79-885C-F9C817D40F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90.11</c:v>
                </c:pt>
                <c:pt idx="3">
                  <c:v>90.52</c:v>
                </c:pt>
                <c:pt idx="4">
                  <c:v>90.3</c:v>
                </c:pt>
              </c:numCache>
            </c:numRef>
          </c:val>
          <c:smooth val="0"/>
          <c:extLst>
            <c:ext xmlns:c16="http://schemas.microsoft.com/office/drawing/2014/chart" uri="{C3380CC4-5D6E-409C-BE32-E72D297353CC}">
              <c16:uniqueId val="{00000001-9332-4D79-885C-F9C817D40F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82.82</c:v>
                </c:pt>
                <c:pt idx="3">
                  <c:v>101.12</c:v>
                </c:pt>
                <c:pt idx="4">
                  <c:v>80.56</c:v>
                </c:pt>
              </c:numCache>
            </c:numRef>
          </c:val>
          <c:extLst>
            <c:ext xmlns:c16="http://schemas.microsoft.com/office/drawing/2014/chart" uri="{C3380CC4-5D6E-409C-BE32-E72D297353CC}">
              <c16:uniqueId val="{00000000-4C58-40B9-A875-3CB7E79E97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101.91</c:v>
                </c:pt>
                <c:pt idx="3">
                  <c:v>103.09</c:v>
                </c:pt>
                <c:pt idx="4">
                  <c:v>102.11</c:v>
                </c:pt>
              </c:numCache>
            </c:numRef>
          </c:val>
          <c:smooth val="0"/>
          <c:extLst>
            <c:ext xmlns:c16="http://schemas.microsoft.com/office/drawing/2014/chart" uri="{C3380CC4-5D6E-409C-BE32-E72D297353CC}">
              <c16:uniqueId val="{00000001-4C58-40B9-A875-3CB7E79E97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4.6900000000000004</c:v>
                </c:pt>
                <c:pt idx="3">
                  <c:v>8.77</c:v>
                </c:pt>
                <c:pt idx="4">
                  <c:v>12.53</c:v>
                </c:pt>
              </c:numCache>
            </c:numRef>
          </c:val>
          <c:extLst>
            <c:ext xmlns:c16="http://schemas.microsoft.com/office/drawing/2014/chart" uri="{C3380CC4-5D6E-409C-BE32-E72D297353CC}">
              <c16:uniqueId val="{00000000-80DE-4305-A8D1-F01D09EB99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28.19</c:v>
                </c:pt>
                <c:pt idx="3">
                  <c:v>24.8</c:v>
                </c:pt>
                <c:pt idx="4">
                  <c:v>28.12</c:v>
                </c:pt>
              </c:numCache>
            </c:numRef>
          </c:val>
          <c:smooth val="0"/>
          <c:extLst>
            <c:ext xmlns:c16="http://schemas.microsoft.com/office/drawing/2014/chart" uri="{C3380CC4-5D6E-409C-BE32-E72D297353CC}">
              <c16:uniqueId val="{00000001-80DE-4305-A8D1-F01D09EB99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A1-4CEE-9C4C-F8FE0568BC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BA1-4CEE-9C4C-F8FE0568BC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92</c:v>
                </c:pt>
                <c:pt idx="3">
                  <c:v>112.95</c:v>
                </c:pt>
                <c:pt idx="4">
                  <c:v>202.5</c:v>
                </c:pt>
              </c:numCache>
            </c:numRef>
          </c:val>
          <c:extLst>
            <c:ext xmlns:c16="http://schemas.microsoft.com/office/drawing/2014/chart" uri="{C3380CC4-5D6E-409C-BE32-E72D297353CC}">
              <c16:uniqueId val="{00000000-958E-4AA0-B3A6-A19C0DB539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127.98</c:v>
                </c:pt>
                <c:pt idx="3">
                  <c:v>101.24</c:v>
                </c:pt>
                <c:pt idx="4">
                  <c:v>124.9</c:v>
                </c:pt>
              </c:numCache>
            </c:numRef>
          </c:val>
          <c:smooth val="0"/>
          <c:extLst>
            <c:ext xmlns:c16="http://schemas.microsoft.com/office/drawing/2014/chart" uri="{C3380CC4-5D6E-409C-BE32-E72D297353CC}">
              <c16:uniqueId val="{00000001-958E-4AA0-B3A6-A19C0DB539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83.25</c:v>
                </c:pt>
                <c:pt idx="3">
                  <c:v>105.16</c:v>
                </c:pt>
                <c:pt idx="4">
                  <c:v>91.38</c:v>
                </c:pt>
              </c:numCache>
            </c:numRef>
          </c:val>
          <c:extLst>
            <c:ext xmlns:c16="http://schemas.microsoft.com/office/drawing/2014/chart" uri="{C3380CC4-5D6E-409C-BE32-E72D297353CC}">
              <c16:uniqueId val="{00000000-EBA8-488B-99AD-E72A034FEF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44.14</c:v>
                </c:pt>
                <c:pt idx="3">
                  <c:v>37.24</c:v>
                </c:pt>
                <c:pt idx="4">
                  <c:v>33.58</c:v>
                </c:pt>
              </c:numCache>
            </c:numRef>
          </c:val>
          <c:smooth val="0"/>
          <c:extLst>
            <c:ext xmlns:c16="http://schemas.microsoft.com/office/drawing/2014/chart" uri="{C3380CC4-5D6E-409C-BE32-E72D297353CC}">
              <c16:uniqueId val="{00000001-EBA8-488B-99AD-E72A034FEF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D6-459F-9067-398A84416F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654.71</c:v>
                </c:pt>
                <c:pt idx="3">
                  <c:v>783.8</c:v>
                </c:pt>
                <c:pt idx="4">
                  <c:v>778.81</c:v>
                </c:pt>
              </c:numCache>
            </c:numRef>
          </c:val>
          <c:smooth val="0"/>
          <c:extLst>
            <c:ext xmlns:c16="http://schemas.microsoft.com/office/drawing/2014/chart" uri="{C3380CC4-5D6E-409C-BE32-E72D297353CC}">
              <c16:uniqueId val="{00000001-B6D6-459F-9067-398A84416F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43.35</c:v>
                </c:pt>
                <c:pt idx="3">
                  <c:v>47.41</c:v>
                </c:pt>
                <c:pt idx="4">
                  <c:v>47.46</c:v>
                </c:pt>
              </c:numCache>
            </c:numRef>
          </c:val>
          <c:extLst>
            <c:ext xmlns:c16="http://schemas.microsoft.com/office/drawing/2014/chart" uri="{C3380CC4-5D6E-409C-BE32-E72D297353CC}">
              <c16:uniqueId val="{00000000-C47E-44C0-854D-3858CB900F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65.37</c:v>
                </c:pt>
                <c:pt idx="3">
                  <c:v>68.11</c:v>
                </c:pt>
                <c:pt idx="4">
                  <c:v>67.23</c:v>
                </c:pt>
              </c:numCache>
            </c:numRef>
          </c:val>
          <c:smooth val="0"/>
          <c:extLst>
            <c:ext xmlns:c16="http://schemas.microsoft.com/office/drawing/2014/chart" uri="{C3380CC4-5D6E-409C-BE32-E72D297353CC}">
              <c16:uniqueId val="{00000001-C47E-44C0-854D-3858CB900F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227.85</c:v>
                </c:pt>
                <c:pt idx="3">
                  <c:v>206.51</c:v>
                </c:pt>
                <c:pt idx="4">
                  <c:v>206.69</c:v>
                </c:pt>
              </c:numCache>
            </c:numRef>
          </c:val>
          <c:extLst>
            <c:ext xmlns:c16="http://schemas.microsoft.com/office/drawing/2014/chart" uri="{C3380CC4-5D6E-409C-BE32-E72D297353CC}">
              <c16:uniqueId val="{00000000-BC13-41D8-B4B9-8F912A64E4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228.99</c:v>
                </c:pt>
                <c:pt idx="3">
                  <c:v>222.41</c:v>
                </c:pt>
                <c:pt idx="4">
                  <c:v>228.21</c:v>
                </c:pt>
              </c:numCache>
            </c:numRef>
          </c:val>
          <c:smooth val="0"/>
          <c:extLst>
            <c:ext xmlns:c16="http://schemas.microsoft.com/office/drawing/2014/chart" uri="{C3380CC4-5D6E-409C-BE32-E72D297353CC}">
              <c16:uniqueId val="{00000001-BC13-41D8-B4B9-8F912A64E4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0" t="str">
        <f>データ!H6</f>
        <v>愛知県　みよし市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61245</v>
      </c>
      <c r="AM8" s="42"/>
      <c r="AN8" s="42"/>
      <c r="AO8" s="42"/>
      <c r="AP8" s="42"/>
      <c r="AQ8" s="42"/>
      <c r="AR8" s="42"/>
      <c r="AS8" s="42"/>
      <c r="AT8" s="35">
        <f>データ!T6</f>
        <v>32.19</v>
      </c>
      <c r="AU8" s="35"/>
      <c r="AV8" s="35"/>
      <c r="AW8" s="35"/>
      <c r="AX8" s="35"/>
      <c r="AY8" s="35"/>
      <c r="AZ8" s="35"/>
      <c r="BA8" s="35"/>
      <c r="BB8" s="35">
        <f>データ!U6</f>
        <v>1902.61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5">
      <c r="A10" s="2"/>
      <c r="B10" s="35" t="str">
        <f>データ!N6</f>
        <v>-</v>
      </c>
      <c r="C10" s="35"/>
      <c r="D10" s="35"/>
      <c r="E10" s="35"/>
      <c r="F10" s="35"/>
      <c r="G10" s="35"/>
      <c r="H10" s="35"/>
      <c r="I10" s="35">
        <f>データ!O6</f>
        <v>88.02</v>
      </c>
      <c r="J10" s="35"/>
      <c r="K10" s="35"/>
      <c r="L10" s="35"/>
      <c r="M10" s="35"/>
      <c r="N10" s="35"/>
      <c r="O10" s="35"/>
      <c r="P10" s="35">
        <f>データ!P6</f>
        <v>12.15</v>
      </c>
      <c r="Q10" s="35"/>
      <c r="R10" s="35"/>
      <c r="S10" s="35"/>
      <c r="T10" s="35"/>
      <c r="U10" s="35"/>
      <c r="V10" s="35"/>
      <c r="W10" s="35">
        <f>データ!Q6</f>
        <v>67.47</v>
      </c>
      <c r="X10" s="35"/>
      <c r="Y10" s="35"/>
      <c r="Z10" s="35"/>
      <c r="AA10" s="35"/>
      <c r="AB10" s="35"/>
      <c r="AC10" s="35"/>
      <c r="AD10" s="42">
        <f>データ!R6</f>
        <v>1980</v>
      </c>
      <c r="AE10" s="42"/>
      <c r="AF10" s="42"/>
      <c r="AG10" s="42"/>
      <c r="AH10" s="42"/>
      <c r="AI10" s="42"/>
      <c r="AJ10" s="42"/>
      <c r="AK10" s="2"/>
      <c r="AL10" s="42">
        <f>データ!V6</f>
        <v>7437</v>
      </c>
      <c r="AM10" s="42"/>
      <c r="AN10" s="42"/>
      <c r="AO10" s="42"/>
      <c r="AP10" s="42"/>
      <c r="AQ10" s="42"/>
      <c r="AR10" s="42"/>
      <c r="AS10" s="42"/>
      <c r="AT10" s="35">
        <f>データ!W6</f>
        <v>2.96</v>
      </c>
      <c r="AU10" s="35"/>
      <c r="AV10" s="35"/>
      <c r="AW10" s="35"/>
      <c r="AX10" s="35"/>
      <c r="AY10" s="35"/>
      <c r="AZ10" s="35"/>
      <c r="BA10" s="35"/>
      <c r="BB10" s="35">
        <f>データ!X6</f>
        <v>2512.5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bKy+MYsvv8dugFmY+fiG/Xo4d3P2G6doE2Mw3aaic0Xn6nZitKYV9hlo6VOV8wKCmJ0PZy6qLr+jvXA0UmvUCQ==" saltValue="fRQAuczlpzgADU8tFWxh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2021</v>
      </c>
      <c r="C6" s="19">
        <f t="shared" ref="C6:X6" si="3">C7</f>
        <v>232360</v>
      </c>
      <c r="D6" s="19">
        <f t="shared" si="3"/>
        <v>46</v>
      </c>
      <c r="E6" s="19">
        <f t="shared" si="3"/>
        <v>17</v>
      </c>
      <c r="F6" s="19">
        <f t="shared" si="3"/>
        <v>5</v>
      </c>
      <c r="G6" s="19">
        <f t="shared" si="3"/>
        <v>0</v>
      </c>
      <c r="H6" s="19" t="str">
        <f t="shared" si="3"/>
        <v>愛知県　みよし市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88.02</v>
      </c>
      <c r="P6" s="20">
        <f t="shared" si="3"/>
        <v>12.15</v>
      </c>
      <c r="Q6" s="20">
        <f t="shared" si="3"/>
        <v>67.47</v>
      </c>
      <c r="R6" s="20">
        <f t="shared" si="3"/>
        <v>1980</v>
      </c>
      <c r="S6" s="20">
        <f t="shared" si="3"/>
        <v>61245</v>
      </c>
      <c r="T6" s="20">
        <f t="shared" si="3"/>
        <v>32.19</v>
      </c>
      <c r="U6" s="20">
        <f t="shared" si="3"/>
        <v>1902.61</v>
      </c>
      <c r="V6" s="20">
        <f t="shared" si="3"/>
        <v>7437</v>
      </c>
      <c r="W6" s="20">
        <f t="shared" si="3"/>
        <v>2.96</v>
      </c>
      <c r="X6" s="20">
        <f t="shared" si="3"/>
        <v>2512.5</v>
      </c>
      <c r="Y6" s="21" t="str">
        <f>IF(Y7="",NA(),Y7)</f>
        <v>-</v>
      </c>
      <c r="Z6" s="21" t="str">
        <f t="shared" ref="Z6:AH6" si="4">IF(Z7="",NA(),Z7)</f>
        <v>-</v>
      </c>
      <c r="AA6" s="21">
        <f t="shared" si="4"/>
        <v>82.82</v>
      </c>
      <c r="AB6" s="21">
        <f t="shared" si="4"/>
        <v>101.12</v>
      </c>
      <c r="AC6" s="21">
        <f t="shared" si="4"/>
        <v>80.56</v>
      </c>
      <c r="AD6" s="21" t="str">
        <f t="shared" si="4"/>
        <v>-</v>
      </c>
      <c r="AE6" s="21" t="str">
        <f t="shared" si="4"/>
        <v>-</v>
      </c>
      <c r="AF6" s="21">
        <f t="shared" si="4"/>
        <v>101.91</v>
      </c>
      <c r="AG6" s="21">
        <f t="shared" si="4"/>
        <v>103.09</v>
      </c>
      <c r="AH6" s="21">
        <f t="shared" si="4"/>
        <v>102.11</v>
      </c>
      <c r="AI6" s="20" t="str">
        <f>IF(AI7="","",IF(AI7="-","【-】","【"&amp;SUBSTITUTE(TEXT(AI7,"#,##0.00"),"-","△")&amp;"】"))</f>
        <v>【104.16】</v>
      </c>
      <c r="AJ6" s="21" t="str">
        <f>IF(AJ7="",NA(),AJ7)</f>
        <v>-</v>
      </c>
      <c r="AK6" s="21" t="str">
        <f t="shared" ref="AK6:AS6" si="5">IF(AK7="",NA(),AK7)</f>
        <v>-</v>
      </c>
      <c r="AL6" s="21">
        <f t="shared" si="5"/>
        <v>92</v>
      </c>
      <c r="AM6" s="21">
        <f t="shared" si="5"/>
        <v>112.95</v>
      </c>
      <c r="AN6" s="21">
        <f t="shared" si="5"/>
        <v>202.5</v>
      </c>
      <c r="AO6" s="21" t="str">
        <f t="shared" si="5"/>
        <v>-</v>
      </c>
      <c r="AP6" s="21" t="str">
        <f t="shared" si="5"/>
        <v>-</v>
      </c>
      <c r="AQ6" s="21">
        <f t="shared" si="5"/>
        <v>127.98</v>
      </c>
      <c r="AR6" s="21">
        <f t="shared" si="5"/>
        <v>101.24</v>
      </c>
      <c r="AS6" s="21">
        <f t="shared" si="5"/>
        <v>124.9</v>
      </c>
      <c r="AT6" s="20" t="str">
        <f>IF(AT7="","",IF(AT7="-","【-】","【"&amp;SUBSTITUTE(TEXT(AT7,"#,##0.00"),"-","△")&amp;"】"))</f>
        <v>【128.23】</v>
      </c>
      <c r="AU6" s="21" t="str">
        <f>IF(AU7="",NA(),AU7)</f>
        <v>-</v>
      </c>
      <c r="AV6" s="21" t="str">
        <f t="shared" ref="AV6:BD6" si="6">IF(AV7="",NA(),AV7)</f>
        <v>-</v>
      </c>
      <c r="AW6" s="21">
        <f t="shared" si="6"/>
        <v>83.25</v>
      </c>
      <c r="AX6" s="21">
        <f t="shared" si="6"/>
        <v>105.16</v>
      </c>
      <c r="AY6" s="21">
        <f t="shared" si="6"/>
        <v>91.38</v>
      </c>
      <c r="AZ6" s="21" t="str">
        <f t="shared" si="6"/>
        <v>-</v>
      </c>
      <c r="BA6" s="21" t="str">
        <f t="shared" si="6"/>
        <v>-</v>
      </c>
      <c r="BB6" s="21">
        <f t="shared" si="6"/>
        <v>44.14</v>
      </c>
      <c r="BC6" s="21">
        <f t="shared" si="6"/>
        <v>37.24</v>
      </c>
      <c r="BD6" s="21">
        <f t="shared" si="6"/>
        <v>33.58</v>
      </c>
      <c r="BE6" s="20" t="str">
        <f>IF(BE7="","",IF(BE7="-","【-】","【"&amp;SUBSTITUTE(TEXT(BE7,"#,##0.00"),"-","△")&amp;"】"))</f>
        <v>【34.77】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654.71</v>
      </c>
      <c r="BN6" s="21">
        <f t="shared" si="7"/>
        <v>783.8</v>
      </c>
      <c r="BO6" s="21">
        <f t="shared" si="7"/>
        <v>778.81</v>
      </c>
      <c r="BP6" s="20" t="str">
        <f>IF(BP7="","",IF(BP7="-","【-】","【"&amp;SUBSTITUTE(TEXT(BP7,"#,##0.00"),"-","△")&amp;"】"))</f>
        <v>【786.37】</v>
      </c>
      <c r="BQ6" s="21" t="str">
        <f>IF(BQ7="",NA(),BQ7)</f>
        <v>-</v>
      </c>
      <c r="BR6" s="21" t="str">
        <f t="shared" ref="BR6:BZ6" si="8">IF(BR7="",NA(),BR7)</f>
        <v>-</v>
      </c>
      <c r="BS6" s="21">
        <f t="shared" si="8"/>
        <v>43.35</v>
      </c>
      <c r="BT6" s="21">
        <f t="shared" si="8"/>
        <v>47.41</v>
      </c>
      <c r="BU6" s="21">
        <f t="shared" si="8"/>
        <v>47.46</v>
      </c>
      <c r="BV6" s="21" t="str">
        <f t="shared" si="8"/>
        <v>-</v>
      </c>
      <c r="BW6" s="21" t="str">
        <f t="shared" si="8"/>
        <v>-</v>
      </c>
      <c r="BX6" s="21">
        <f t="shared" si="8"/>
        <v>65.37</v>
      </c>
      <c r="BY6" s="21">
        <f t="shared" si="8"/>
        <v>68.11</v>
      </c>
      <c r="BZ6" s="21">
        <f t="shared" si="8"/>
        <v>67.23</v>
      </c>
      <c r="CA6" s="20" t="str">
        <f>IF(CA7="","",IF(CA7="-","【-】","【"&amp;SUBSTITUTE(TEXT(CA7,"#,##0.00"),"-","△")&amp;"】"))</f>
        <v>【60.65】</v>
      </c>
      <c r="CB6" s="21" t="str">
        <f>IF(CB7="",NA(),CB7)</f>
        <v>-</v>
      </c>
      <c r="CC6" s="21" t="str">
        <f t="shared" ref="CC6:CK6" si="9">IF(CC7="",NA(),CC7)</f>
        <v>-</v>
      </c>
      <c r="CD6" s="21">
        <f t="shared" si="9"/>
        <v>227.85</v>
      </c>
      <c r="CE6" s="21">
        <f t="shared" si="9"/>
        <v>206.51</v>
      </c>
      <c r="CF6" s="21">
        <f t="shared" si="9"/>
        <v>206.69</v>
      </c>
      <c r="CG6" s="21" t="str">
        <f t="shared" si="9"/>
        <v>-</v>
      </c>
      <c r="CH6" s="21" t="str">
        <f t="shared" si="9"/>
        <v>-</v>
      </c>
      <c r="CI6" s="21">
        <f t="shared" si="9"/>
        <v>228.99</v>
      </c>
      <c r="CJ6" s="21">
        <f t="shared" si="9"/>
        <v>222.41</v>
      </c>
      <c r="CK6" s="21">
        <f t="shared" si="9"/>
        <v>228.21</v>
      </c>
      <c r="CL6" s="20" t="str">
        <f>IF(CL7="","",IF(CL7="-","【-】","【"&amp;SUBSTITUTE(TEXT(CL7,"#,##0.00"),"-","△")&amp;"】"))</f>
        <v>【256.97】</v>
      </c>
      <c r="CM6" s="21" t="str">
        <f>IF(CM7="",NA(),CM7)</f>
        <v>-</v>
      </c>
      <c r="CN6" s="21" t="str">
        <f t="shared" ref="CN6:CV6" si="10">IF(CN7="",NA(),CN7)</f>
        <v>-</v>
      </c>
      <c r="CO6" s="21">
        <f t="shared" si="10"/>
        <v>67.34</v>
      </c>
      <c r="CP6" s="21">
        <f t="shared" si="10"/>
        <v>65.83</v>
      </c>
      <c r="CQ6" s="21">
        <f t="shared" si="10"/>
        <v>74.17</v>
      </c>
      <c r="CR6" s="21" t="str">
        <f t="shared" si="10"/>
        <v>-</v>
      </c>
      <c r="CS6" s="21" t="str">
        <f t="shared" si="10"/>
        <v>-</v>
      </c>
      <c r="CT6" s="21">
        <f t="shared" si="10"/>
        <v>54.06</v>
      </c>
      <c r="CU6" s="21">
        <f t="shared" si="10"/>
        <v>55.26</v>
      </c>
      <c r="CV6" s="21">
        <f t="shared" si="10"/>
        <v>54.54</v>
      </c>
      <c r="CW6" s="20" t="str">
        <f>IF(CW7="","",IF(CW7="-","【-】","【"&amp;SUBSTITUTE(TEXT(CW7,"#,##0.00"),"-","△")&amp;"】"))</f>
        <v>【61.14】</v>
      </c>
      <c r="CX6" s="21" t="str">
        <f>IF(CX7="",NA(),CX7)</f>
        <v>-</v>
      </c>
      <c r="CY6" s="21" t="str">
        <f t="shared" ref="CY6:DG6" si="11">IF(CY7="",NA(),CY7)</f>
        <v>-</v>
      </c>
      <c r="CZ6" s="21">
        <f t="shared" si="11"/>
        <v>92.33</v>
      </c>
      <c r="DA6" s="21">
        <f t="shared" si="11"/>
        <v>91.89</v>
      </c>
      <c r="DB6" s="21">
        <f t="shared" si="11"/>
        <v>91.64</v>
      </c>
      <c r="DC6" s="21" t="str">
        <f t="shared" si="11"/>
        <v>-</v>
      </c>
      <c r="DD6" s="21" t="str">
        <f t="shared" si="11"/>
        <v>-</v>
      </c>
      <c r="DE6" s="21">
        <f t="shared" si="11"/>
        <v>90.11</v>
      </c>
      <c r="DF6" s="21">
        <f t="shared" si="11"/>
        <v>90.52</v>
      </c>
      <c r="DG6" s="21">
        <f t="shared" si="11"/>
        <v>90.3</v>
      </c>
      <c r="DH6" s="20" t="str">
        <f>IF(DH7="","",IF(DH7="-","【-】","【"&amp;SUBSTITUTE(TEXT(DH7,"#,##0.00"),"-","△")&amp;"】"))</f>
        <v>【86.91】</v>
      </c>
      <c r="DI6" s="21" t="str">
        <f>IF(DI7="",NA(),DI7)</f>
        <v>-</v>
      </c>
      <c r="DJ6" s="21" t="str">
        <f t="shared" ref="DJ6:DR6" si="12">IF(DJ7="",NA(),DJ7)</f>
        <v>-</v>
      </c>
      <c r="DK6" s="21">
        <f t="shared" si="12"/>
        <v>4.6900000000000004</v>
      </c>
      <c r="DL6" s="21">
        <f t="shared" si="12"/>
        <v>8.77</v>
      </c>
      <c r="DM6" s="21">
        <f t="shared" si="12"/>
        <v>12.53</v>
      </c>
      <c r="DN6" s="21" t="str">
        <f t="shared" si="12"/>
        <v>-</v>
      </c>
      <c r="DO6" s="21" t="str">
        <f t="shared" si="12"/>
        <v>-</v>
      </c>
      <c r="DP6" s="21">
        <f t="shared" si="12"/>
        <v>28.19</v>
      </c>
      <c r="DQ6" s="21">
        <f t="shared" si="12"/>
        <v>24.8</v>
      </c>
      <c r="DR6" s="21">
        <f t="shared" si="12"/>
        <v>28.12</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1">
        <f t="shared" si="14"/>
        <v>0.27</v>
      </c>
      <c r="EH6" s="21">
        <f t="shared" si="14"/>
        <v>0.25</v>
      </c>
      <c r="EI6" s="21">
        <f t="shared" si="14"/>
        <v>0.27</v>
      </c>
      <c r="EJ6" s="21" t="str">
        <f t="shared" si="14"/>
        <v>-</v>
      </c>
      <c r="EK6" s="21" t="str">
        <f t="shared" si="14"/>
        <v>-</v>
      </c>
      <c r="EL6" s="21">
        <f t="shared" si="14"/>
        <v>0.02</v>
      </c>
      <c r="EM6" s="21">
        <f t="shared" si="14"/>
        <v>0.02</v>
      </c>
      <c r="EN6" s="21">
        <f t="shared" si="14"/>
        <v>0.01</v>
      </c>
      <c r="EO6" s="20" t="str">
        <f>IF(EO7="","",IF(EO7="-","【-】","【"&amp;SUBSTITUTE(TEXT(EO7,"#,##0.00"),"-","△")&amp;"】"))</f>
        <v>【0.03】</v>
      </c>
    </row>
    <row r="7" spans="1:148" s="22" customFormat="1" x14ac:dyDescent="0.25">
      <c r="A7" s="14"/>
      <c r="B7" s="23">
        <v>2021</v>
      </c>
      <c r="C7" s="23">
        <v>232360</v>
      </c>
      <c r="D7" s="23">
        <v>46</v>
      </c>
      <c r="E7" s="23">
        <v>17</v>
      </c>
      <c r="F7" s="23">
        <v>5</v>
      </c>
      <c r="G7" s="23">
        <v>0</v>
      </c>
      <c r="H7" s="23" t="s">
        <v>96</v>
      </c>
      <c r="I7" s="23" t="s">
        <v>97</v>
      </c>
      <c r="J7" s="23" t="s">
        <v>98</v>
      </c>
      <c r="K7" s="23" t="s">
        <v>99</v>
      </c>
      <c r="L7" s="23" t="s">
        <v>100</v>
      </c>
      <c r="M7" s="23" t="s">
        <v>101</v>
      </c>
      <c r="N7" s="24" t="s">
        <v>102</v>
      </c>
      <c r="O7" s="24">
        <v>88.02</v>
      </c>
      <c r="P7" s="24">
        <v>12.15</v>
      </c>
      <c r="Q7" s="24">
        <v>67.47</v>
      </c>
      <c r="R7" s="24">
        <v>1980</v>
      </c>
      <c r="S7" s="24">
        <v>61245</v>
      </c>
      <c r="T7" s="24">
        <v>32.19</v>
      </c>
      <c r="U7" s="24">
        <v>1902.61</v>
      </c>
      <c r="V7" s="24">
        <v>7437</v>
      </c>
      <c r="W7" s="24">
        <v>2.96</v>
      </c>
      <c r="X7" s="24">
        <v>2512.5</v>
      </c>
      <c r="Y7" s="24" t="s">
        <v>102</v>
      </c>
      <c r="Z7" s="24" t="s">
        <v>102</v>
      </c>
      <c r="AA7" s="24">
        <v>82.82</v>
      </c>
      <c r="AB7" s="24">
        <v>101.12</v>
      </c>
      <c r="AC7" s="24">
        <v>80.56</v>
      </c>
      <c r="AD7" s="24" t="s">
        <v>102</v>
      </c>
      <c r="AE7" s="24" t="s">
        <v>102</v>
      </c>
      <c r="AF7" s="24">
        <v>101.91</v>
      </c>
      <c r="AG7" s="24">
        <v>103.09</v>
      </c>
      <c r="AH7" s="24">
        <v>102.11</v>
      </c>
      <c r="AI7" s="24">
        <v>104.16</v>
      </c>
      <c r="AJ7" s="24" t="s">
        <v>102</v>
      </c>
      <c r="AK7" s="24" t="s">
        <v>102</v>
      </c>
      <c r="AL7" s="24">
        <v>92</v>
      </c>
      <c r="AM7" s="24">
        <v>112.95</v>
      </c>
      <c r="AN7" s="24">
        <v>202.5</v>
      </c>
      <c r="AO7" s="24" t="s">
        <v>102</v>
      </c>
      <c r="AP7" s="24" t="s">
        <v>102</v>
      </c>
      <c r="AQ7" s="24">
        <v>127.98</v>
      </c>
      <c r="AR7" s="24">
        <v>101.24</v>
      </c>
      <c r="AS7" s="24">
        <v>124.9</v>
      </c>
      <c r="AT7" s="24">
        <v>128.22999999999999</v>
      </c>
      <c r="AU7" s="24" t="s">
        <v>102</v>
      </c>
      <c r="AV7" s="24" t="s">
        <v>102</v>
      </c>
      <c r="AW7" s="24">
        <v>83.25</v>
      </c>
      <c r="AX7" s="24">
        <v>105.16</v>
      </c>
      <c r="AY7" s="24">
        <v>91.38</v>
      </c>
      <c r="AZ7" s="24" t="s">
        <v>102</v>
      </c>
      <c r="BA7" s="24" t="s">
        <v>102</v>
      </c>
      <c r="BB7" s="24">
        <v>44.14</v>
      </c>
      <c r="BC7" s="24">
        <v>37.24</v>
      </c>
      <c r="BD7" s="24">
        <v>33.58</v>
      </c>
      <c r="BE7" s="24">
        <v>34.770000000000003</v>
      </c>
      <c r="BF7" s="24" t="s">
        <v>102</v>
      </c>
      <c r="BG7" s="24" t="s">
        <v>102</v>
      </c>
      <c r="BH7" s="24">
        <v>0</v>
      </c>
      <c r="BI7" s="24">
        <v>0</v>
      </c>
      <c r="BJ7" s="24">
        <v>0</v>
      </c>
      <c r="BK7" s="24" t="s">
        <v>102</v>
      </c>
      <c r="BL7" s="24" t="s">
        <v>102</v>
      </c>
      <c r="BM7" s="24">
        <v>654.71</v>
      </c>
      <c r="BN7" s="24">
        <v>783.8</v>
      </c>
      <c r="BO7" s="24">
        <v>778.81</v>
      </c>
      <c r="BP7" s="24">
        <v>786.37</v>
      </c>
      <c r="BQ7" s="24" t="s">
        <v>102</v>
      </c>
      <c r="BR7" s="24" t="s">
        <v>102</v>
      </c>
      <c r="BS7" s="24">
        <v>43.35</v>
      </c>
      <c r="BT7" s="24">
        <v>47.41</v>
      </c>
      <c r="BU7" s="24">
        <v>47.46</v>
      </c>
      <c r="BV7" s="24" t="s">
        <v>102</v>
      </c>
      <c r="BW7" s="24" t="s">
        <v>102</v>
      </c>
      <c r="BX7" s="24">
        <v>65.37</v>
      </c>
      <c r="BY7" s="24">
        <v>68.11</v>
      </c>
      <c r="BZ7" s="24">
        <v>67.23</v>
      </c>
      <c r="CA7" s="24">
        <v>60.65</v>
      </c>
      <c r="CB7" s="24" t="s">
        <v>102</v>
      </c>
      <c r="CC7" s="24" t="s">
        <v>102</v>
      </c>
      <c r="CD7" s="24">
        <v>227.85</v>
      </c>
      <c r="CE7" s="24">
        <v>206.51</v>
      </c>
      <c r="CF7" s="24">
        <v>206.69</v>
      </c>
      <c r="CG7" s="24" t="s">
        <v>102</v>
      </c>
      <c r="CH7" s="24" t="s">
        <v>102</v>
      </c>
      <c r="CI7" s="24">
        <v>228.99</v>
      </c>
      <c r="CJ7" s="24">
        <v>222.41</v>
      </c>
      <c r="CK7" s="24">
        <v>228.21</v>
      </c>
      <c r="CL7" s="24">
        <v>256.97000000000003</v>
      </c>
      <c r="CM7" s="24" t="s">
        <v>102</v>
      </c>
      <c r="CN7" s="24" t="s">
        <v>102</v>
      </c>
      <c r="CO7" s="24">
        <v>67.34</v>
      </c>
      <c r="CP7" s="24">
        <v>65.83</v>
      </c>
      <c r="CQ7" s="24">
        <v>74.17</v>
      </c>
      <c r="CR7" s="24" t="s">
        <v>102</v>
      </c>
      <c r="CS7" s="24" t="s">
        <v>102</v>
      </c>
      <c r="CT7" s="24">
        <v>54.06</v>
      </c>
      <c r="CU7" s="24">
        <v>55.26</v>
      </c>
      <c r="CV7" s="24">
        <v>54.54</v>
      </c>
      <c r="CW7" s="24">
        <v>61.14</v>
      </c>
      <c r="CX7" s="24" t="s">
        <v>102</v>
      </c>
      <c r="CY7" s="24" t="s">
        <v>102</v>
      </c>
      <c r="CZ7" s="24">
        <v>92.33</v>
      </c>
      <c r="DA7" s="24">
        <v>91.89</v>
      </c>
      <c r="DB7" s="24">
        <v>91.64</v>
      </c>
      <c r="DC7" s="24" t="s">
        <v>102</v>
      </c>
      <c r="DD7" s="24" t="s">
        <v>102</v>
      </c>
      <c r="DE7" s="24">
        <v>90.11</v>
      </c>
      <c r="DF7" s="24">
        <v>90.52</v>
      </c>
      <c r="DG7" s="24">
        <v>90.3</v>
      </c>
      <c r="DH7" s="24">
        <v>86.91</v>
      </c>
      <c r="DI7" s="24" t="s">
        <v>102</v>
      </c>
      <c r="DJ7" s="24" t="s">
        <v>102</v>
      </c>
      <c r="DK7" s="24">
        <v>4.6900000000000004</v>
      </c>
      <c r="DL7" s="24">
        <v>8.77</v>
      </c>
      <c r="DM7" s="24">
        <v>12.53</v>
      </c>
      <c r="DN7" s="24" t="s">
        <v>102</v>
      </c>
      <c r="DO7" s="24" t="s">
        <v>102</v>
      </c>
      <c r="DP7" s="24">
        <v>28.19</v>
      </c>
      <c r="DQ7" s="24">
        <v>24.8</v>
      </c>
      <c r="DR7" s="24">
        <v>28.12</v>
      </c>
      <c r="DS7" s="24">
        <v>24.95</v>
      </c>
      <c r="DT7" s="24" t="s">
        <v>102</v>
      </c>
      <c r="DU7" s="24" t="s">
        <v>102</v>
      </c>
      <c r="DV7" s="24">
        <v>0</v>
      </c>
      <c r="DW7" s="24">
        <v>0</v>
      </c>
      <c r="DX7" s="24">
        <v>0</v>
      </c>
      <c r="DY7" s="24" t="s">
        <v>102</v>
      </c>
      <c r="DZ7" s="24" t="s">
        <v>102</v>
      </c>
      <c r="EA7" s="24">
        <v>0</v>
      </c>
      <c r="EB7" s="24">
        <v>0</v>
      </c>
      <c r="EC7" s="24">
        <v>0</v>
      </c>
      <c r="ED7" s="24">
        <v>0</v>
      </c>
      <c r="EE7" s="24" t="s">
        <v>102</v>
      </c>
      <c r="EF7" s="24" t="s">
        <v>102</v>
      </c>
      <c r="EG7" s="24">
        <v>0.27</v>
      </c>
      <c r="EH7" s="24">
        <v>0.25</v>
      </c>
      <c r="EI7" s="24">
        <v>0.27</v>
      </c>
      <c r="EJ7" s="24" t="s">
        <v>102</v>
      </c>
      <c r="EK7" s="24" t="s">
        <v>102</v>
      </c>
      <c r="EL7" s="24">
        <v>0.02</v>
      </c>
      <c r="EM7" s="24">
        <v>0.02</v>
      </c>
      <c r="EN7" s="24">
        <v>0.01</v>
      </c>
      <c r="EO7" s="24">
        <v>0.03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5">
      <c r="B11">
        <v>4</v>
      </c>
      <c r="C11">
        <v>3</v>
      </c>
      <c r="D11">
        <v>2</v>
      </c>
      <c r="E11">
        <v>1</v>
      </c>
      <c r="F11">
        <v>0</v>
      </c>
      <c r="G11" t="s">
        <v>108</v>
      </c>
    </row>
    <row r="12" spans="1:148" x14ac:dyDescent="0.25">
      <c r="B12">
        <v>1</v>
      </c>
      <c r="C12">
        <v>1</v>
      </c>
      <c r="D12">
        <v>1</v>
      </c>
      <c r="E12">
        <v>2</v>
      </c>
      <c r="F12">
        <v>3</v>
      </c>
      <c r="G12" t="s">
        <v>109</v>
      </c>
    </row>
    <row r="13" spans="1:148" x14ac:dyDescent="0.2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2023-01-23T06:07:31Z</cp:lastPrinted>
  <dcterms:created xsi:type="dcterms:W3CDTF">2023-01-12T23:45:14Z</dcterms:created>
  <dcterms:modified xsi:type="dcterms:W3CDTF">2023-02-02T03:03:36Z</dcterms:modified>
  <cp:category/>
</cp:coreProperties>
</file>